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Wolfgang\Der Retriever\Indiana\WT 2018\"/>
    </mc:Choice>
  </mc:AlternateContent>
  <bookViews>
    <workbookView xWindow="-15" yWindow="-15" windowWidth="20970" windowHeight="6390" activeTab="2"/>
  </bookViews>
  <sheets>
    <sheet name="Anfängerklasse" sheetId="9" r:id="rId1"/>
    <sheet name="Fortgeschrittenenklasse" sheetId="7" r:id="rId2"/>
    <sheet name="Offene Klasse" sheetId="6" r:id="rId3"/>
    <sheet name="Team FO" sheetId="8" r:id="rId4"/>
  </sheets>
  <definedNames>
    <definedName name="_xlnm._FilterDatabase" localSheetId="0" hidden="1">Anfängerklasse!$A$5:$U$31</definedName>
    <definedName name="_xlnm._FilterDatabase" localSheetId="1" hidden="1">Fortgeschrittenenklasse!$A$5:$U$29</definedName>
    <definedName name="_xlnm._FilterDatabase" localSheetId="2" hidden="1">'Offene Klasse'!$A$5:$U$25</definedName>
    <definedName name="_xlnm._FilterDatabase" localSheetId="3" hidden="1">'Team FO'!$A$5:$T$20</definedName>
    <definedName name="_xlnm.Print_Area" localSheetId="0">Anfängerklasse!$A$1:$U$31</definedName>
    <definedName name="_xlnm.Print_Area" localSheetId="1">Fortgeschrittenenklasse!$A$1:$U$30</definedName>
    <definedName name="_xlnm.Print_Area" localSheetId="2">'Offene Klasse'!$A$1:$U$26</definedName>
    <definedName name="_xlnm.Print_Titles" localSheetId="0">Anfängerklasse!$1:$5</definedName>
    <definedName name="_xlnm.Print_Titles" localSheetId="1">Fortgeschrittenenklasse!$1:$5</definedName>
    <definedName name="_xlnm.Print_Titles" localSheetId="2">'Offene Klasse'!$1:$5</definedName>
    <definedName name="_xlnm.Print_Titles" localSheetId="3">'Team FO'!$1:$5</definedName>
  </definedNames>
  <calcPr calcId="162913"/>
</workbook>
</file>

<file path=xl/calcChain.xml><?xml version="1.0" encoding="utf-8"?>
<calcChain xmlns="http://schemas.openxmlformats.org/spreadsheetml/2006/main">
  <c r="Q18" i="7" l="1"/>
  <c r="S18" i="7" s="1"/>
  <c r="R18" i="7"/>
  <c r="Q17" i="7"/>
  <c r="S17" i="7" s="1"/>
  <c r="R17" i="7"/>
  <c r="Q22" i="7"/>
  <c r="S22" i="7" s="1"/>
  <c r="R22" i="7"/>
  <c r="Q23" i="7"/>
  <c r="S23" i="7" s="1"/>
  <c r="R23" i="7"/>
  <c r="Q24" i="7"/>
  <c r="S24" i="7" s="1"/>
  <c r="R24" i="7"/>
  <c r="Q25" i="7"/>
  <c r="S25" i="7" s="1"/>
  <c r="R25" i="7"/>
  <c r="Q26" i="7"/>
  <c r="S26" i="7" s="1"/>
  <c r="R26" i="7"/>
  <c r="Q27" i="7"/>
  <c r="S27" i="7" s="1"/>
  <c r="R27" i="7"/>
  <c r="Q28" i="7"/>
  <c r="S28" i="7" s="1"/>
  <c r="R28" i="7"/>
  <c r="Q29" i="7"/>
  <c r="S29" i="7" s="1"/>
  <c r="R29" i="7"/>
  <c r="T29" i="7" l="1"/>
  <c r="T17" i="7"/>
  <c r="T26" i="7"/>
  <c r="T22" i="7"/>
  <c r="T25" i="7"/>
  <c r="T28" i="7"/>
  <c r="T24" i="7"/>
  <c r="T18" i="7"/>
  <c r="T27" i="7"/>
  <c r="T23" i="7"/>
  <c r="Q6" i="8"/>
  <c r="R6" i="8" s="1"/>
  <c r="S6" i="8" s="1"/>
  <c r="Q26" i="8" l="1"/>
  <c r="R26" i="8" s="1"/>
  <c r="S26" i="8" s="1"/>
  <c r="Q28" i="8"/>
  <c r="R28" i="8" s="1"/>
  <c r="S28" i="8" s="1"/>
  <c r="Q22" i="8"/>
  <c r="R22" i="8" s="1"/>
  <c r="S22" i="8" s="1"/>
  <c r="Q24" i="8"/>
  <c r="R24" i="8" s="1"/>
  <c r="S24" i="8" s="1"/>
  <c r="R7" i="6"/>
  <c r="Q7" i="6"/>
  <c r="S7" i="6" s="1"/>
  <c r="Q6" i="9"/>
  <c r="S6" i="9" s="1"/>
  <c r="R6" i="9"/>
  <c r="Q7" i="9"/>
  <c r="S7" i="9" s="1"/>
  <c r="R7" i="9"/>
  <c r="Q8" i="9"/>
  <c r="S8" i="9" s="1"/>
  <c r="R8" i="9"/>
  <c r="Q9" i="9"/>
  <c r="S9" i="9" s="1"/>
  <c r="R9" i="9"/>
  <c r="Q10" i="9"/>
  <c r="S10" i="9" s="1"/>
  <c r="R10" i="9"/>
  <c r="Q11" i="9"/>
  <c r="S11" i="9" s="1"/>
  <c r="R11" i="9"/>
  <c r="Q12" i="9"/>
  <c r="S12" i="9" s="1"/>
  <c r="R12" i="9"/>
  <c r="Q13" i="9"/>
  <c r="S13" i="9" s="1"/>
  <c r="R13" i="9"/>
  <c r="Q14" i="9"/>
  <c r="S14" i="9" s="1"/>
  <c r="R14" i="9"/>
  <c r="Q15" i="9"/>
  <c r="S15" i="9" s="1"/>
  <c r="R15" i="9"/>
  <c r="Q16" i="9"/>
  <c r="S16" i="9" s="1"/>
  <c r="R16" i="9"/>
  <c r="Q17" i="9"/>
  <c r="S17" i="9" s="1"/>
  <c r="R17" i="9"/>
  <c r="Q18" i="9"/>
  <c r="S18" i="9" s="1"/>
  <c r="R18" i="9"/>
  <c r="Q19" i="9"/>
  <c r="S19" i="9" s="1"/>
  <c r="R19" i="9"/>
  <c r="Q20" i="9"/>
  <c r="S20" i="9" s="1"/>
  <c r="R20" i="9"/>
  <c r="Q21" i="9"/>
  <c r="S21" i="9" s="1"/>
  <c r="R21" i="9"/>
  <c r="Q22" i="9"/>
  <c r="S22" i="9" s="1"/>
  <c r="R22" i="9"/>
  <c r="Q23" i="9"/>
  <c r="S23" i="9" s="1"/>
  <c r="R23" i="9"/>
  <c r="U23" i="9" s="1"/>
  <c r="Q24" i="9"/>
  <c r="S24" i="9" s="1"/>
  <c r="R24" i="9"/>
  <c r="Q25" i="9"/>
  <c r="S25" i="9" s="1"/>
  <c r="R25" i="9"/>
  <c r="U25" i="9" s="1"/>
  <c r="Q27" i="9"/>
  <c r="S27" i="9" s="1"/>
  <c r="R27" i="9"/>
  <c r="U27" i="9" s="1"/>
  <c r="Q26" i="9"/>
  <c r="S26" i="9" s="1"/>
  <c r="R26" i="9"/>
  <c r="Q28" i="9"/>
  <c r="S28" i="9" s="1"/>
  <c r="R28" i="9"/>
  <c r="Q29" i="9"/>
  <c r="S29" i="9" s="1"/>
  <c r="R29" i="9"/>
  <c r="Q30" i="9"/>
  <c r="S30" i="9" s="1"/>
  <c r="R30" i="9"/>
  <c r="Q31" i="9"/>
  <c r="S31" i="9" s="1"/>
  <c r="R31" i="9"/>
  <c r="T31" i="9" s="1"/>
  <c r="Q6" i="7"/>
  <c r="R6" i="7"/>
  <c r="Q7" i="7"/>
  <c r="S7" i="7" s="1"/>
  <c r="R7" i="7"/>
  <c r="Q8" i="7"/>
  <c r="S8" i="7" s="1"/>
  <c r="R8" i="7"/>
  <c r="Q9" i="7"/>
  <c r="S9" i="7" s="1"/>
  <c r="R9" i="7"/>
  <c r="Q10" i="7"/>
  <c r="S10" i="7" s="1"/>
  <c r="R10" i="7"/>
  <c r="Q11" i="7"/>
  <c r="S11" i="7" s="1"/>
  <c r="R11" i="7"/>
  <c r="Q12" i="7"/>
  <c r="S12" i="7" s="1"/>
  <c r="R12" i="7"/>
  <c r="Q13" i="7"/>
  <c r="S13" i="7" s="1"/>
  <c r="R13" i="7"/>
  <c r="Q14" i="7"/>
  <c r="S14" i="7" s="1"/>
  <c r="R14" i="7"/>
  <c r="Q15" i="7"/>
  <c r="S15" i="7" s="1"/>
  <c r="R15" i="7"/>
  <c r="Q16" i="7"/>
  <c r="S16" i="7" s="1"/>
  <c r="R16" i="7"/>
  <c r="Q19" i="7"/>
  <c r="S19" i="7" s="1"/>
  <c r="R19" i="7"/>
  <c r="Q21" i="7"/>
  <c r="S21" i="7" s="1"/>
  <c r="R21" i="7"/>
  <c r="Q20" i="7"/>
  <c r="S20" i="7" s="1"/>
  <c r="R20" i="7"/>
  <c r="Q6" i="6"/>
  <c r="S6" i="6" s="1"/>
  <c r="R6" i="6"/>
  <c r="Q8" i="6"/>
  <c r="S8" i="6" s="1"/>
  <c r="R8" i="6"/>
  <c r="Q10" i="6"/>
  <c r="S10" i="6" s="1"/>
  <c r="R10" i="6"/>
  <c r="Q11" i="6"/>
  <c r="S11" i="6" s="1"/>
  <c r="R11" i="6"/>
  <c r="Q9" i="6"/>
  <c r="S9" i="6" s="1"/>
  <c r="R9" i="6"/>
  <c r="Q12" i="6"/>
  <c r="S12" i="6" s="1"/>
  <c r="R12" i="6"/>
  <c r="Q13" i="6"/>
  <c r="S13" i="6" s="1"/>
  <c r="R13" i="6"/>
  <c r="Q14" i="6"/>
  <c r="S14" i="6" s="1"/>
  <c r="R14" i="6"/>
  <c r="Q16" i="6"/>
  <c r="S16" i="6" s="1"/>
  <c r="R16" i="6"/>
  <c r="Q15" i="6"/>
  <c r="S15" i="6" s="1"/>
  <c r="R15" i="6"/>
  <c r="Q17" i="6"/>
  <c r="S17" i="6" s="1"/>
  <c r="R17" i="6"/>
  <c r="Q18" i="6"/>
  <c r="S18" i="6" s="1"/>
  <c r="R18" i="6"/>
  <c r="Q19" i="6"/>
  <c r="S19" i="6" s="1"/>
  <c r="R19" i="6"/>
  <c r="Q20" i="6"/>
  <c r="S20" i="6" s="1"/>
  <c r="R20" i="6"/>
  <c r="U20" i="6" s="1"/>
  <c r="Q22" i="6"/>
  <c r="S22" i="6" s="1"/>
  <c r="R22" i="6"/>
  <c r="U22" i="6" s="1"/>
  <c r="Q23" i="6"/>
  <c r="S23" i="6" s="1"/>
  <c r="R23" i="6"/>
  <c r="U23" i="6" s="1"/>
  <c r="Q21" i="6"/>
  <c r="S21" i="6" s="1"/>
  <c r="R21" i="6"/>
  <c r="U21" i="6" s="1"/>
  <c r="Q25" i="6"/>
  <c r="S25" i="6" s="1"/>
  <c r="R25" i="6"/>
  <c r="Q24" i="6"/>
  <c r="S24" i="6" s="1"/>
  <c r="R24" i="6"/>
  <c r="U24" i="6" s="1"/>
  <c r="Q8" i="8"/>
  <c r="R8" i="8" s="1"/>
  <c r="S8" i="8" s="1"/>
  <c r="Q10" i="8"/>
  <c r="R10" i="8" s="1"/>
  <c r="S10" i="8" s="1"/>
  <c r="Q12" i="8"/>
  <c r="R12" i="8" s="1"/>
  <c r="S12" i="8" s="1"/>
  <c r="Q16" i="8"/>
  <c r="R16" i="8" s="1"/>
  <c r="S16" i="8" s="1"/>
  <c r="Q14" i="8"/>
  <c r="R14" i="8" s="1"/>
  <c r="S14" i="8" s="1"/>
  <c r="Q18" i="8"/>
  <c r="R18" i="8" s="1"/>
  <c r="S18" i="8" s="1"/>
  <c r="Q20" i="8"/>
  <c r="R20" i="8" s="1"/>
  <c r="S20" i="8" s="1"/>
  <c r="U18" i="9" l="1"/>
  <c r="U14" i="9"/>
  <c r="U8" i="9"/>
  <c r="U20" i="9"/>
  <c r="U16" i="9"/>
  <c r="U12" i="9"/>
  <c r="U10" i="9"/>
  <c r="U19" i="9"/>
  <c r="U17" i="9"/>
  <c r="U15" i="9"/>
  <c r="U13" i="9"/>
  <c r="U11" i="9"/>
  <c r="U9" i="9"/>
  <c r="U7" i="9"/>
  <c r="U16" i="7"/>
  <c r="U12" i="7"/>
  <c r="U8" i="7"/>
  <c r="U18" i="7"/>
  <c r="U17" i="7"/>
  <c r="U14" i="7"/>
  <c r="U10" i="7"/>
  <c r="U6" i="7"/>
  <c r="U19" i="7"/>
  <c r="U15" i="7"/>
  <c r="U13" i="7"/>
  <c r="U11" i="7"/>
  <c r="U9" i="7"/>
  <c r="U7" i="7"/>
  <c r="U22" i="9"/>
  <c r="U28" i="9"/>
  <c r="U24" i="9"/>
  <c r="U6" i="9"/>
  <c r="U29" i="9"/>
  <c r="U26" i="9"/>
  <c r="U15" i="6"/>
  <c r="U14" i="6"/>
  <c r="U12" i="6"/>
  <c r="U11" i="6"/>
  <c r="U8" i="6"/>
  <c r="U18" i="6"/>
  <c r="U7" i="6"/>
  <c r="U19" i="6"/>
  <c r="U17" i="6"/>
  <c r="U16" i="6"/>
  <c r="U13" i="6"/>
  <c r="U9" i="6"/>
  <c r="U10" i="6"/>
  <c r="U6" i="6"/>
  <c r="T25" i="6"/>
  <c r="U25" i="6"/>
  <c r="S6" i="7"/>
  <c r="T6" i="7" s="1"/>
  <c r="T26" i="8"/>
  <c r="T16" i="8"/>
  <c r="T24" i="8"/>
  <c r="T14" i="8"/>
  <c r="T20" i="8"/>
  <c r="T12" i="8"/>
  <c r="T22" i="8"/>
  <c r="T8" i="8"/>
  <c r="T6" i="8"/>
  <c r="T18" i="8"/>
  <c r="T10" i="8"/>
  <c r="T28" i="8"/>
  <c r="T24" i="6"/>
  <c r="T6" i="6"/>
  <c r="T23" i="6"/>
  <c r="T20" i="6"/>
  <c r="T18" i="6"/>
  <c r="T15" i="6"/>
  <c r="T26" i="9"/>
  <c r="T23" i="9"/>
  <c r="T15" i="9"/>
  <c r="T11" i="9"/>
  <c r="T27" i="9"/>
  <c r="T14" i="9"/>
  <c r="T29" i="9"/>
  <c r="T24" i="9"/>
  <c r="T12" i="9"/>
  <c r="T22" i="6"/>
  <c r="T8" i="9"/>
  <c r="T17" i="6"/>
  <c r="T20" i="9"/>
  <c r="T16" i="9"/>
  <c r="T28" i="9"/>
  <c r="T7" i="9"/>
  <c r="T8" i="6"/>
  <c r="T7" i="6"/>
  <c r="T10" i="6"/>
  <c r="T12" i="6"/>
  <c r="T13" i="6"/>
  <c r="T9" i="6"/>
  <c r="T7" i="7"/>
  <c r="T20" i="7"/>
  <c r="T15" i="7"/>
  <c r="T12" i="7"/>
  <c r="T8" i="7"/>
  <c r="T14" i="7"/>
  <c r="T16" i="7"/>
  <c r="T11" i="7"/>
  <c r="T22" i="9"/>
  <c r="T19" i="9"/>
  <c r="T18" i="9"/>
  <c r="T21" i="6"/>
  <c r="T14" i="6"/>
  <c r="T21" i="7"/>
  <c r="T10" i="7"/>
  <c r="T11" i="6"/>
  <c r="T30" i="9"/>
  <c r="U30" i="9"/>
  <c r="T19" i="7"/>
  <c r="T9" i="7"/>
  <c r="T10" i="9"/>
  <c r="T19" i="6"/>
  <c r="T16" i="6"/>
  <c r="T13" i="7"/>
  <c r="T25" i="9"/>
  <c r="T21" i="9"/>
  <c r="T17" i="9"/>
  <c r="T13" i="9"/>
  <c r="T9" i="9"/>
  <c r="T6" i="9"/>
</calcChain>
</file>

<file path=xl/sharedStrings.xml><?xml version="1.0" encoding="utf-8"?>
<sst xmlns="http://schemas.openxmlformats.org/spreadsheetml/2006/main" count="500" uniqueCount="268">
  <si>
    <t>Köhler</t>
  </si>
  <si>
    <t>Marion</t>
  </si>
  <si>
    <t>Susanne</t>
  </si>
  <si>
    <t>Rainer</t>
  </si>
  <si>
    <t>Karin</t>
  </si>
  <si>
    <t>Claudia</t>
  </si>
  <si>
    <t>Thomas</t>
  </si>
  <si>
    <t>Gespann</t>
  </si>
  <si>
    <t>Punkte</t>
  </si>
  <si>
    <t>Start Nr.</t>
  </si>
  <si>
    <t>Hundeführer</t>
  </si>
  <si>
    <t>Hund</t>
  </si>
  <si>
    <t>∑</t>
  </si>
  <si>
    <t>Null</t>
  </si>
  <si>
    <t>Punkt-
anteil</t>
  </si>
  <si>
    <t>Prädikat</t>
  </si>
  <si>
    <t>Platz</t>
  </si>
  <si>
    <t>O</t>
  </si>
  <si>
    <t>Christina</t>
  </si>
  <si>
    <t>F</t>
  </si>
  <si>
    <t>Ergebnisse Fortgeschrittenenklasse</t>
  </si>
  <si>
    <t>Wolfgang</t>
  </si>
  <si>
    <t>Stonehunter Indiana</t>
  </si>
  <si>
    <t>Ergebnisse Open</t>
  </si>
  <si>
    <t>Kerstin</t>
  </si>
  <si>
    <t>∑
Team</t>
  </si>
  <si>
    <t>Prädikat
Team</t>
  </si>
  <si>
    <t>Platz
Team</t>
  </si>
  <si>
    <t>A</t>
  </si>
  <si>
    <t>Andrea</t>
  </si>
  <si>
    <t>Jörg</t>
  </si>
  <si>
    <t>Herrmann</t>
  </si>
  <si>
    <t>Volker</t>
  </si>
  <si>
    <t>Petra</t>
  </si>
  <si>
    <t>Linda</t>
  </si>
  <si>
    <t>Ergebnisse Anfängerklasse</t>
  </si>
  <si>
    <t>Norbert</t>
  </si>
  <si>
    <t>Leybold</t>
  </si>
  <si>
    <t>Golden Lining Arrow Nickelback</t>
  </si>
  <si>
    <t>Püchner</t>
  </si>
  <si>
    <t>Knut</t>
  </si>
  <si>
    <t>Radclyffe's Craigavon</t>
  </si>
  <si>
    <t>Kraus</t>
  </si>
  <si>
    <t>Flatgold's Dashing Daredevil</t>
  </si>
  <si>
    <t>Roth</t>
  </si>
  <si>
    <t>Gelbfüßler Balthasar</t>
  </si>
  <si>
    <t>Dierks-Meyer</t>
  </si>
  <si>
    <t>Bernadette</t>
  </si>
  <si>
    <t>Gin vom alten Trappisten Kloster</t>
  </si>
  <si>
    <t>Maria</t>
  </si>
  <si>
    <t>TQ Phoenix</t>
  </si>
  <si>
    <t>Heike</t>
  </si>
  <si>
    <t>Jana</t>
  </si>
  <si>
    <t>Thäle</t>
  </si>
  <si>
    <t>Welldox Best Madoc</t>
  </si>
  <si>
    <t>Birgit</t>
  </si>
  <si>
    <t>Frank</t>
  </si>
  <si>
    <t>Ute</t>
  </si>
  <si>
    <t>Pfeiffer</t>
  </si>
  <si>
    <t>Flashmount Tuet</t>
  </si>
  <si>
    <t>Katja</t>
  </si>
  <si>
    <t>Räuwer</t>
  </si>
  <si>
    <t>Clockwork Bunnahabhain</t>
  </si>
  <si>
    <t>Richter:</t>
  </si>
  <si>
    <t>Station 2</t>
  </si>
  <si>
    <t>Station 3</t>
  </si>
  <si>
    <t>Station 4</t>
  </si>
  <si>
    <t>Station 5</t>
  </si>
  <si>
    <t>Um Platz 3 fand ein Stechen statt!</t>
  </si>
  <si>
    <t>Station 1</t>
  </si>
  <si>
    <t>Martina</t>
  </si>
  <si>
    <t>Borchardt</t>
  </si>
  <si>
    <t>Nette's Golden Tal Curtis</t>
  </si>
  <si>
    <t>Weiß</t>
  </si>
  <si>
    <t>Annette</t>
  </si>
  <si>
    <t>TreasureYarden's A.J. Ruby Tuesday</t>
  </si>
  <si>
    <t>Jacqueline</t>
  </si>
  <si>
    <t>Dudde</t>
  </si>
  <si>
    <t>Golden Worker Incredible Joplin</t>
  </si>
  <si>
    <t>Blackthorn Zorro</t>
  </si>
  <si>
    <t>Jennifer</t>
  </si>
  <si>
    <t>Rüdiger</t>
  </si>
  <si>
    <t xml:space="preserve">Richter: </t>
  </si>
  <si>
    <t>Rasse</t>
  </si>
  <si>
    <t>Am Samstag den 06.10.2018</t>
  </si>
  <si>
    <t>Workingtest Kohle-Cup 2018 in Gräfenhainichen</t>
  </si>
  <si>
    <t>Golden Retriever</t>
  </si>
  <si>
    <t>Labrador-Retriever</t>
  </si>
  <si>
    <t>Poppen</t>
  </si>
  <si>
    <t>Peggy</t>
  </si>
  <si>
    <t>Anthony vom Haddorfer Turm</t>
  </si>
  <si>
    <t>Altegoer</t>
  </si>
  <si>
    <t>Achim</t>
  </si>
  <si>
    <t>Blackthorn Viva La Vida</t>
  </si>
  <si>
    <t>Hickethier</t>
  </si>
  <si>
    <t>Mario</t>
  </si>
  <si>
    <t>Radclyffe's Capel Green</t>
  </si>
  <si>
    <t>Lange</t>
  </si>
  <si>
    <t>Sonja</t>
  </si>
  <si>
    <t>Black Magic of Hell's Chenoa</t>
  </si>
  <si>
    <t>Flat-Coated Retriever</t>
  </si>
  <si>
    <t>Hartmann</t>
  </si>
  <si>
    <t>Franziska</t>
  </si>
  <si>
    <t>TreasureYarden's A.J. Ziva</t>
  </si>
  <si>
    <t>Ehlert</t>
  </si>
  <si>
    <t>Ingo</t>
  </si>
  <si>
    <t>Donna Bacuma of Mountain Forest Glade</t>
  </si>
  <si>
    <t>Kellers</t>
  </si>
  <si>
    <t>Marth</t>
  </si>
  <si>
    <t>Brackenwood Balmy Breeze Bennett</t>
  </si>
  <si>
    <t>Tiehe</t>
  </si>
  <si>
    <t>Maik</t>
  </si>
  <si>
    <t>Espen vom Gut Kuhla</t>
  </si>
  <si>
    <t>Anna-Katharina</t>
  </si>
  <si>
    <t>Meyerhof</t>
  </si>
  <si>
    <t>Ranka AV Norsk Linje</t>
  </si>
  <si>
    <t>Hinz</t>
  </si>
  <si>
    <t>Teammate Fidget Beau</t>
  </si>
  <si>
    <t>Station 1 = Carsten Schröder</t>
  </si>
  <si>
    <t>Station 2 = Zsolt Török</t>
  </si>
  <si>
    <t>Station 3 = Zsolt Török</t>
  </si>
  <si>
    <t>Station 4 = Walter Mygil</t>
  </si>
  <si>
    <t>Station 5 = Walter Mygil</t>
  </si>
  <si>
    <t>Station 1 = Mario Hickethier</t>
  </si>
  <si>
    <t>Station 2 = Mario Hickethier</t>
  </si>
  <si>
    <t>Station 5 = Carsten Schröder</t>
  </si>
  <si>
    <t>Crazylake Afrika</t>
  </si>
  <si>
    <t>Dusky Sound's Windworker Blue</t>
  </si>
  <si>
    <t>Puechner</t>
  </si>
  <si>
    <t>Holling</t>
  </si>
  <si>
    <t>Hildegard</t>
  </si>
  <si>
    <t>Mylo of whistle soul</t>
  </si>
  <si>
    <t>Feibel</t>
  </si>
  <si>
    <t>Nicole</t>
  </si>
  <si>
    <t>Blackthorn Timba</t>
  </si>
  <si>
    <t>Abenthan Bell</t>
  </si>
  <si>
    <t>Maks</t>
  </si>
  <si>
    <t>Denise</t>
  </si>
  <si>
    <t>Enzo ut de Marschlannen</t>
  </si>
  <si>
    <t>Teichmann</t>
  </si>
  <si>
    <t>Patrick</t>
  </si>
  <si>
    <t>Blackthorn Yamo</t>
  </si>
  <si>
    <t>Schonert</t>
  </si>
  <si>
    <t>TQ Island of Pintail</t>
  </si>
  <si>
    <t>Abraham-Sc</t>
  </si>
  <si>
    <t>Silke</t>
  </si>
  <si>
    <t>Jolly Scouts Biskaya</t>
  </si>
  <si>
    <t>Black Magic of Hell's Demothi</t>
  </si>
  <si>
    <t>Just</t>
  </si>
  <si>
    <t>Annkathrin</t>
  </si>
  <si>
    <t>Greenbriar Victoria</t>
  </si>
  <si>
    <t>Eixmann</t>
  </si>
  <si>
    <t>Sorka</t>
  </si>
  <si>
    <t>Charlie vom Königsmoor</t>
  </si>
  <si>
    <t>Beissel</t>
  </si>
  <si>
    <t>Helge</t>
  </si>
  <si>
    <t>Widar-Sian von den Bestthorritzen</t>
  </si>
  <si>
    <t>Roland</t>
  </si>
  <si>
    <t>Wolfschütz</t>
  </si>
  <si>
    <t>Chestnut Hunters Rudy</t>
  </si>
  <si>
    <t>Hampel</t>
  </si>
  <si>
    <t>Margrit</t>
  </si>
  <si>
    <t>Thoran Av Norsk Linje</t>
  </si>
  <si>
    <t>Holste</t>
  </si>
  <si>
    <t>Glenbriar Amy</t>
  </si>
  <si>
    <t>Möwert</t>
  </si>
  <si>
    <t>Light and Shadow's Irish Lennon</t>
  </si>
  <si>
    <t>Rudorf</t>
  </si>
  <si>
    <t>Nadine</t>
  </si>
  <si>
    <t>Querfeldein Elio</t>
  </si>
  <si>
    <t>Matzander</t>
  </si>
  <si>
    <t>Patricia</t>
  </si>
  <si>
    <t>Never change Freemont Tasco</t>
  </si>
  <si>
    <t>Am Sonntag den 07.10.2018</t>
  </si>
  <si>
    <t>Station 1 = Walter Mygil</t>
  </si>
  <si>
    <t>Station 4 = Zsolt Török</t>
  </si>
  <si>
    <t>Effinghausen</t>
  </si>
  <si>
    <t>TQ Picaciu</t>
  </si>
  <si>
    <t>Geißler</t>
  </si>
  <si>
    <t>Teammate G.I. Joe Castiel</t>
  </si>
  <si>
    <t>Pfeifer</t>
  </si>
  <si>
    <t>Leelou De la Source Aux Elfes</t>
  </si>
  <si>
    <t>Kaiser</t>
  </si>
  <si>
    <t>Kristina</t>
  </si>
  <si>
    <t>Vicky my Melodie of Golden Spirit</t>
  </si>
  <si>
    <t>Rümmer</t>
  </si>
  <si>
    <t>Smale Glenfiddich</t>
  </si>
  <si>
    <t>Selig</t>
  </si>
  <si>
    <t>Janina</t>
  </si>
  <si>
    <t>Flying Flap Ears Lightning Jack</t>
  </si>
  <si>
    <t>Fagelsjöns Fixa</t>
  </si>
  <si>
    <t>Nova-Scotia-Duck-Tolling-Retriever</t>
  </si>
  <si>
    <t>Ströbele</t>
  </si>
  <si>
    <t>Sibylle</t>
  </si>
  <si>
    <t>Vivid Holda my Melodie of Golden Spirit</t>
  </si>
  <si>
    <t>Jahn</t>
  </si>
  <si>
    <t>Steffi</t>
  </si>
  <si>
    <t>Cherry vom Löwenberger Hof</t>
  </si>
  <si>
    <t>Großmann</t>
  </si>
  <si>
    <t>Flying Flap Ears Hera</t>
  </si>
  <si>
    <t>Kannegießer</t>
  </si>
  <si>
    <t>Dreamlike Easy Gary Cooper</t>
  </si>
  <si>
    <t>Kippel</t>
  </si>
  <si>
    <t>Kristin</t>
  </si>
  <si>
    <t>Weegobee's Cwergin Saya</t>
  </si>
  <si>
    <t>Lüttig</t>
  </si>
  <si>
    <t>Anika</t>
  </si>
  <si>
    <t>Weegobee's Ducktaris Nituna</t>
  </si>
  <si>
    <t>Majewski</t>
  </si>
  <si>
    <t>Absolute Power's Aramis</t>
  </si>
  <si>
    <t>Eurfryn You belong to me Jelle</t>
  </si>
  <si>
    <t>Böll-Bartetzko</t>
  </si>
  <si>
    <t>Savage Run Marthaou</t>
  </si>
  <si>
    <t>Whispering Wind It's time for Dory</t>
  </si>
  <si>
    <t>Elskamp</t>
  </si>
  <si>
    <t>Icamani Cikala Merida</t>
  </si>
  <si>
    <t>Dr.Sonntag</t>
  </si>
  <si>
    <t>Rune vom Holter Wald</t>
  </si>
  <si>
    <t>Granitza</t>
  </si>
  <si>
    <t>Savage Run Moods</t>
  </si>
  <si>
    <t>Falkirk's 5th Fire</t>
  </si>
  <si>
    <t>Sommermeier</t>
  </si>
  <si>
    <t>Niklas</t>
  </si>
  <si>
    <t>Speed'n Style Enjoy Bo</t>
  </si>
  <si>
    <t>Schulz</t>
  </si>
  <si>
    <t>Limitless Carlson</t>
  </si>
  <si>
    <t>Michels</t>
  </si>
  <si>
    <t>Friederike</t>
  </si>
  <si>
    <t>Borby's Almighty Tammo</t>
  </si>
  <si>
    <t>Icamani Blackfeet Nala</t>
  </si>
  <si>
    <t>Raabe</t>
  </si>
  <si>
    <t>Abenteurer Ragnar von der Alten Wasser</t>
  </si>
  <si>
    <t>Marion Thäle</t>
  </si>
  <si>
    <t>Frank Möwert</t>
  </si>
  <si>
    <t>Station 2 = Walter Mygil</t>
  </si>
  <si>
    <t>Station 3 = Mario Hickethier</t>
  </si>
  <si>
    <t>Station 6</t>
  </si>
  <si>
    <t>Station 6 = Carsten Schröder</t>
  </si>
  <si>
    <t>Ergebnisse - Team F/O</t>
  </si>
  <si>
    <t>Heiko Bosse</t>
  </si>
  <si>
    <t>Maik Tiehe</t>
  </si>
  <si>
    <t>Rivercross A Twist In The Tale</t>
  </si>
  <si>
    <t>Annette Weiß</t>
  </si>
  <si>
    <t>Silvana Mahler</t>
  </si>
  <si>
    <t>Ruben Krausz</t>
  </si>
  <si>
    <t>Limcreek Aragon Corona</t>
  </si>
  <si>
    <t>Limcreek Eyron Stark</t>
  </si>
  <si>
    <t>Kerstin Räuwer</t>
  </si>
  <si>
    <t>Petra Borchardt</t>
  </si>
  <si>
    <t>Denise Maks</t>
  </si>
  <si>
    <t>Norbert Roth</t>
  </si>
  <si>
    <t>Icamani Amitola Kahlan</t>
  </si>
  <si>
    <t>Margit Hampel</t>
  </si>
  <si>
    <t>Thomas Leybold</t>
  </si>
  <si>
    <t>Kristina Woick</t>
  </si>
  <si>
    <t>Wikvaya Avani</t>
  </si>
  <si>
    <t>Flying Flap Ears Head Over Heels</t>
  </si>
  <si>
    <t>Knut Püchner</t>
  </si>
  <si>
    <t>Ingo Ehlert</t>
  </si>
  <si>
    <t>Sonja Ehlert</t>
  </si>
  <si>
    <t>Franziska Hartmann</t>
  </si>
  <si>
    <t>Jennifer Elskamp</t>
  </si>
  <si>
    <t>Roland Wolfschütz</t>
  </si>
  <si>
    <t>Sorka Eixmann</t>
  </si>
  <si>
    <t>Jana Hildebrandt</t>
  </si>
  <si>
    <t>Conny Püchner</t>
  </si>
  <si>
    <t>Silke Abraham-Schenkel</t>
  </si>
  <si>
    <t>Blackthorn Todd's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</si>
</sst>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rgb="FF0000FF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3" fillId="2" borderId="1" xfId="3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3" applyFont="1" applyFill="1" applyBorder="1" applyAlignment="1" applyProtection="1">
      <alignment horizontal="left"/>
      <protection locked="0"/>
    </xf>
    <xf numFmtId="0" fontId="3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3" fillId="2" borderId="4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/>
    <xf numFmtId="0" fontId="6" fillId="0" borderId="0" xfId="2" applyFont="1"/>
    <xf numFmtId="0" fontId="3" fillId="2" borderId="5" xfId="3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2" borderId="7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left"/>
      <protection locked="0"/>
    </xf>
    <xf numFmtId="0" fontId="3" fillId="2" borderId="9" xfId="3" applyFont="1" applyFill="1" applyBorder="1" applyAlignment="1" applyProtection="1">
      <alignment horizontal="left"/>
      <protection locked="0"/>
    </xf>
    <xf numFmtId="0" fontId="7" fillId="2" borderId="9" xfId="3" applyFont="1" applyFill="1" applyBorder="1" applyAlignment="1" applyProtection="1">
      <alignment horizontal="center"/>
      <protection locked="0"/>
    </xf>
    <xf numFmtId="0" fontId="3" fillId="2" borderId="9" xfId="3" applyFont="1" applyFill="1" applyBorder="1" applyAlignment="1" applyProtection="1">
      <alignment horizontal="center"/>
      <protection locked="0"/>
    </xf>
    <xf numFmtId="0" fontId="8" fillId="2" borderId="9" xfId="3" applyFont="1" applyFill="1" applyBorder="1" applyAlignment="1" applyProtection="1">
      <alignment horizont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>
      <alignment vertical="center"/>
    </xf>
    <xf numFmtId="0" fontId="13" fillId="4" borderId="13" xfId="3" applyFont="1" applyFill="1" applyBorder="1" applyAlignment="1">
      <alignment horizontal="center"/>
    </xf>
    <xf numFmtId="0" fontId="15" fillId="0" borderId="0" xfId="2" applyFont="1" applyFill="1"/>
    <xf numFmtId="0" fontId="13" fillId="0" borderId="14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3" fillId="0" borderId="15" xfId="3" applyFont="1" applyFill="1" applyBorder="1"/>
    <xf numFmtId="0" fontId="14" fillId="0" borderId="15" xfId="3" applyFont="1" applyFill="1" applyBorder="1" applyAlignment="1" applyProtection="1">
      <alignment horizontal="center"/>
    </xf>
    <xf numFmtId="0" fontId="13" fillId="0" borderId="13" xfId="3" applyFont="1" applyFill="1" applyBorder="1" applyAlignment="1">
      <alignment horizontal="center"/>
    </xf>
    <xf numFmtId="0" fontId="13" fillId="4" borderId="14" xfId="3" applyFont="1" applyFill="1" applyBorder="1" applyAlignment="1">
      <alignment horizontal="center"/>
    </xf>
    <xf numFmtId="0" fontId="13" fillId="4" borderId="15" xfId="3" applyFont="1" applyFill="1" applyBorder="1" applyAlignment="1">
      <alignment horizontal="center"/>
    </xf>
    <xf numFmtId="0" fontId="13" fillId="4" borderId="15" xfId="3" applyFont="1" applyFill="1" applyBorder="1"/>
    <xf numFmtId="0" fontId="13" fillId="4" borderId="15" xfId="3" applyFont="1" applyFill="1" applyBorder="1" applyAlignment="1" applyProtection="1">
      <alignment horizontal="center"/>
    </xf>
    <xf numFmtId="0" fontId="14" fillId="4" borderId="15" xfId="3" applyFont="1" applyFill="1" applyBorder="1" applyAlignment="1" applyProtection="1">
      <alignment horizontal="center"/>
    </xf>
    <xf numFmtId="0" fontId="7" fillId="4" borderId="14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4" borderId="15" xfId="3" applyFont="1" applyFill="1" applyBorder="1"/>
    <xf numFmtId="0" fontId="7" fillId="4" borderId="15" xfId="3" applyFont="1" applyFill="1" applyBorder="1" applyAlignment="1" applyProtection="1">
      <alignment horizontal="center"/>
    </xf>
    <xf numFmtId="0" fontId="8" fillId="4" borderId="15" xfId="3" applyFont="1" applyFill="1" applyBorder="1" applyAlignment="1" applyProtection="1">
      <alignment horizontal="center"/>
    </xf>
    <xf numFmtId="0" fontId="7" fillId="4" borderId="13" xfId="3" applyFont="1" applyFill="1" applyBorder="1" applyAlignment="1">
      <alignment horizontal="center"/>
    </xf>
    <xf numFmtId="0" fontId="6" fillId="0" borderId="0" xfId="2" applyFont="1" applyFill="1"/>
    <xf numFmtId="0" fontId="7" fillId="0" borderId="14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0" borderId="15" xfId="3" applyFont="1" applyFill="1" applyBorder="1"/>
    <xf numFmtId="0" fontId="7" fillId="0" borderId="15" xfId="3" applyFont="1" applyFill="1" applyBorder="1" applyAlignment="1" applyProtection="1">
      <alignment horizontal="center"/>
    </xf>
    <xf numFmtId="0" fontId="8" fillId="0" borderId="15" xfId="3" applyFont="1" applyFill="1" applyBorder="1" applyAlignment="1" applyProtection="1">
      <alignment horizontal="center"/>
    </xf>
    <xf numFmtId="0" fontId="7" fillId="0" borderId="13" xfId="3" applyFont="1" applyFill="1" applyBorder="1" applyAlignment="1">
      <alignment horizontal="center"/>
    </xf>
    <xf numFmtId="0" fontId="13" fillId="4" borderId="16" xfId="3" applyFont="1" applyFill="1" applyBorder="1" applyAlignment="1">
      <alignment horizontal="center"/>
    </xf>
    <xf numFmtId="0" fontId="13" fillId="4" borderId="17" xfId="3" applyFont="1" applyFill="1" applyBorder="1" applyAlignment="1">
      <alignment horizontal="center"/>
    </xf>
    <xf numFmtId="0" fontId="13" fillId="4" borderId="17" xfId="3" applyFont="1" applyFill="1" applyBorder="1"/>
    <xf numFmtId="0" fontId="13" fillId="4" borderId="17" xfId="3" applyFont="1" applyFill="1" applyBorder="1" applyAlignment="1" applyProtection="1">
      <alignment horizontal="center"/>
    </xf>
    <xf numFmtId="0" fontId="14" fillId="4" borderId="17" xfId="3" applyFont="1" applyFill="1" applyBorder="1" applyAlignment="1" applyProtection="1">
      <alignment horizontal="center"/>
    </xf>
    <xf numFmtId="0" fontId="13" fillId="4" borderId="18" xfId="3" applyFont="1" applyFill="1" applyBorder="1" applyAlignment="1">
      <alignment horizontal="center"/>
    </xf>
    <xf numFmtId="1" fontId="13" fillId="0" borderId="15" xfId="3" applyNumberFormat="1" applyFont="1" applyFill="1" applyBorder="1" applyAlignment="1" applyProtection="1">
      <alignment horizontal="center"/>
    </xf>
    <xf numFmtId="9" fontId="14" fillId="4" borderId="17" xfId="1" applyNumberFormat="1" applyFont="1" applyFill="1" applyBorder="1" applyAlignment="1" applyProtection="1">
      <alignment horizontal="center"/>
    </xf>
    <xf numFmtId="9" fontId="14" fillId="0" borderId="17" xfId="1" applyNumberFormat="1" applyFont="1" applyFill="1" applyBorder="1" applyAlignment="1" applyProtection="1">
      <alignment horizontal="center"/>
    </xf>
    <xf numFmtId="9" fontId="8" fillId="4" borderId="17" xfId="1" applyNumberFormat="1" applyFont="1" applyFill="1" applyBorder="1" applyAlignment="1" applyProtection="1">
      <alignment horizontal="center"/>
    </xf>
    <xf numFmtId="9" fontId="8" fillId="0" borderId="17" xfId="1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8" fillId="3" borderId="2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2" borderId="25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16" xfId="3" applyFont="1" applyFill="1" applyBorder="1" applyAlignment="1">
      <alignment horizontal="center"/>
    </xf>
    <xf numFmtId="0" fontId="13" fillId="0" borderId="17" xfId="3" applyFont="1" applyFill="1" applyBorder="1" applyAlignment="1">
      <alignment horizontal="center"/>
    </xf>
    <xf numFmtId="0" fontId="13" fillId="0" borderId="17" xfId="3" applyFont="1" applyFill="1" applyBorder="1"/>
    <xf numFmtId="0" fontId="14" fillId="0" borderId="17" xfId="3" applyFont="1" applyFill="1" applyBorder="1" applyAlignment="1" applyProtection="1">
      <alignment horizontal="center"/>
    </xf>
    <xf numFmtId="0" fontId="19" fillId="2" borderId="0" xfId="0" quotePrefix="1" applyNumberFormat="1" applyFont="1" applyFill="1" applyBorder="1" applyAlignment="1" applyProtection="1">
      <alignment vertical="top"/>
    </xf>
    <xf numFmtId="0" fontId="22" fillId="0" borderId="0" xfId="2" applyFont="1"/>
    <xf numFmtId="0" fontId="3" fillId="2" borderId="0" xfId="0" applyNumberFormat="1" applyFont="1" applyFill="1" applyBorder="1" applyAlignment="1" applyProtection="1">
      <alignment vertical="top"/>
    </xf>
    <xf numFmtId="0" fontId="8" fillId="5" borderId="15" xfId="3" applyFont="1" applyFill="1" applyBorder="1" applyAlignment="1" applyProtection="1">
      <alignment horizontal="center"/>
    </xf>
    <xf numFmtId="0" fontId="7" fillId="5" borderId="14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7" fillId="5" borderId="15" xfId="3" applyFont="1" applyFill="1" applyBorder="1"/>
    <xf numFmtId="0" fontId="7" fillId="5" borderId="15" xfId="3" applyFont="1" applyFill="1" applyBorder="1" applyAlignment="1" applyProtection="1">
      <alignment horizontal="center"/>
    </xf>
    <xf numFmtId="9" fontId="8" fillId="5" borderId="17" xfId="1" applyNumberFormat="1" applyFont="1" applyFill="1" applyBorder="1" applyAlignment="1" applyProtection="1">
      <alignment horizontal="center"/>
    </xf>
    <xf numFmtId="0" fontId="7" fillId="5" borderId="13" xfId="3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3" fillId="4" borderId="38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left" vertical="center"/>
    </xf>
    <xf numFmtId="0" fontId="13" fillId="6" borderId="1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7" fillId="7" borderId="14" xfId="3" applyFont="1" applyFill="1" applyBorder="1" applyAlignment="1">
      <alignment horizontal="center"/>
    </xf>
    <xf numFmtId="0" fontId="7" fillId="7" borderId="15" xfId="3" applyFont="1" applyFill="1" applyBorder="1" applyAlignment="1">
      <alignment horizontal="center"/>
    </xf>
    <xf numFmtId="0" fontId="7" fillId="7" borderId="15" xfId="3" applyFont="1" applyFill="1" applyBorder="1"/>
    <xf numFmtId="0" fontId="7" fillId="7" borderId="15" xfId="3" applyFont="1" applyFill="1" applyBorder="1" applyAlignment="1" applyProtection="1">
      <alignment horizontal="center"/>
    </xf>
    <xf numFmtId="0" fontId="8" fillId="7" borderId="15" xfId="3" applyFont="1" applyFill="1" applyBorder="1" applyAlignment="1" applyProtection="1">
      <alignment horizontal="center"/>
    </xf>
    <xf numFmtId="9" fontId="8" fillId="7" borderId="17" xfId="1" applyNumberFormat="1" applyFont="1" applyFill="1" applyBorder="1" applyAlignment="1" applyProtection="1">
      <alignment horizontal="center"/>
    </xf>
    <xf numFmtId="0" fontId="7" fillId="7" borderId="13" xfId="3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3" fillId="4" borderId="38" xfId="3" applyFont="1" applyFill="1" applyBorder="1"/>
    <xf numFmtId="0" fontId="13" fillId="0" borderId="40" xfId="3" applyFont="1" applyFill="1" applyBorder="1"/>
    <xf numFmtId="0" fontId="7" fillId="0" borderId="38" xfId="3" applyFont="1" applyFill="1" applyBorder="1"/>
    <xf numFmtId="0" fontId="7" fillId="7" borderId="38" xfId="3" applyFont="1" applyFill="1" applyBorder="1"/>
    <xf numFmtId="0" fontId="7" fillId="4" borderId="38" xfId="3" applyFont="1" applyFill="1" applyBorder="1"/>
    <xf numFmtId="0" fontId="7" fillId="5" borderId="38" xfId="3" applyFont="1" applyFill="1" applyBorder="1"/>
    <xf numFmtId="0" fontId="13" fillId="4" borderId="31" xfId="3" applyFont="1" applyFill="1" applyBorder="1" applyAlignment="1">
      <alignment horizontal="center"/>
    </xf>
    <xf numFmtId="0" fontId="13" fillId="4" borderId="44" xfId="3" applyFont="1" applyFill="1" applyBorder="1" applyAlignment="1">
      <alignment horizontal="center"/>
    </xf>
    <xf numFmtId="0" fontId="13" fillId="0" borderId="18" xfId="3" applyFont="1" applyFill="1" applyBorder="1" applyAlignment="1">
      <alignment horizontal="center"/>
    </xf>
    <xf numFmtId="0" fontId="13" fillId="4" borderId="41" xfId="3" applyFont="1" applyFill="1" applyBorder="1" applyAlignment="1" applyProtection="1">
      <alignment horizontal="center"/>
    </xf>
    <xf numFmtId="1" fontId="13" fillId="0" borderId="42" xfId="3" applyNumberFormat="1" applyFont="1" applyFill="1" applyBorder="1" applyAlignment="1" applyProtection="1">
      <alignment horizontal="center"/>
    </xf>
    <xf numFmtId="0" fontId="7" fillId="0" borderId="41" xfId="3" applyFont="1" applyFill="1" applyBorder="1" applyAlignment="1" applyProtection="1">
      <alignment horizontal="center"/>
    </xf>
    <xf numFmtId="0" fontId="7" fillId="7" borderId="41" xfId="3" applyFont="1" applyFill="1" applyBorder="1" applyAlignment="1" applyProtection="1">
      <alignment horizontal="center"/>
    </xf>
    <xf numFmtId="0" fontId="7" fillId="4" borderId="41" xfId="3" applyFont="1" applyFill="1" applyBorder="1" applyAlignment="1" applyProtection="1">
      <alignment horizontal="center"/>
    </xf>
    <xf numFmtId="0" fontId="7" fillId="5" borderId="41" xfId="3" applyFont="1" applyFill="1" applyBorder="1" applyAlignment="1" applyProtection="1">
      <alignment horizontal="center"/>
    </xf>
    <xf numFmtId="0" fontId="4" fillId="8" borderId="3" xfId="0" applyFont="1" applyFill="1" applyBorder="1" applyAlignment="1">
      <alignment horizontal="left"/>
    </xf>
    <xf numFmtId="0" fontId="3" fillId="9" borderId="3" xfId="3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/>
    <xf numFmtId="0" fontId="3" fillId="8" borderId="0" xfId="0" applyFont="1" applyFill="1" applyBorder="1" applyAlignment="1">
      <alignment wrapText="1"/>
    </xf>
    <xf numFmtId="0" fontId="3" fillId="9" borderId="9" xfId="3" applyFont="1" applyFill="1" applyBorder="1" applyAlignment="1" applyProtection="1">
      <alignment horizontal="left"/>
      <protection locked="0"/>
    </xf>
    <xf numFmtId="0" fontId="6" fillId="9" borderId="3" xfId="2" applyFont="1" applyFill="1" applyBorder="1"/>
    <xf numFmtId="0" fontId="6" fillId="9" borderId="0" xfId="2" applyFont="1" applyFill="1" applyBorder="1"/>
    <xf numFmtId="0" fontId="3" fillId="2" borderId="45" xfId="3" applyFont="1" applyFill="1" applyBorder="1" applyAlignment="1" applyProtection="1">
      <alignment horizontal="left"/>
      <protection locked="0"/>
    </xf>
    <xf numFmtId="0" fontId="4" fillId="3" borderId="46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6" fillId="9" borderId="9" xfId="2" applyFont="1" applyFill="1" applyBorder="1"/>
    <xf numFmtId="0" fontId="13" fillId="4" borderId="40" xfId="3" applyFont="1" applyFill="1" applyBorder="1"/>
    <xf numFmtId="0" fontId="13" fillId="0" borderId="38" xfId="3" applyFont="1" applyFill="1" applyBorder="1"/>
    <xf numFmtId="0" fontId="13" fillId="4" borderId="42" xfId="3" applyFont="1" applyFill="1" applyBorder="1" applyAlignment="1" applyProtection="1">
      <alignment horizontal="center"/>
    </xf>
    <xf numFmtId="1" fontId="13" fillId="0" borderId="41" xfId="3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13" fillId="4" borderId="47" xfId="3" applyFont="1" applyFill="1" applyBorder="1"/>
    <xf numFmtId="0" fontId="13" fillId="0" borderId="47" xfId="3" applyFont="1" applyFill="1" applyBorder="1"/>
    <xf numFmtId="0" fontId="13" fillId="4" borderId="48" xfId="3" applyFont="1" applyFill="1" applyBorder="1"/>
    <xf numFmtId="0" fontId="7" fillId="0" borderId="48" xfId="3" applyFont="1" applyFill="1" applyBorder="1"/>
    <xf numFmtId="0" fontId="7" fillId="7" borderId="48" xfId="3" applyFont="1" applyFill="1" applyBorder="1"/>
    <xf numFmtId="0" fontId="7" fillId="4" borderId="48" xfId="3" applyFont="1" applyFill="1" applyBorder="1"/>
    <xf numFmtId="0" fontId="7" fillId="5" borderId="48" xfId="3" applyFont="1" applyFill="1" applyBorder="1"/>
    <xf numFmtId="0" fontId="7" fillId="5" borderId="20" xfId="3" applyFont="1" applyFill="1" applyBorder="1" applyAlignment="1">
      <alignment horizontal="center"/>
    </xf>
    <xf numFmtId="0" fontId="7" fillId="5" borderId="19" xfId="3" applyFont="1" applyFill="1" applyBorder="1" applyAlignment="1">
      <alignment horizontal="center"/>
    </xf>
    <xf numFmtId="0" fontId="7" fillId="5" borderId="19" xfId="3" applyFont="1" applyFill="1" applyBorder="1"/>
    <xf numFmtId="0" fontId="7" fillId="5" borderId="39" xfId="3" applyFont="1" applyFill="1" applyBorder="1"/>
    <xf numFmtId="0" fontId="7" fillId="5" borderId="49" xfId="3" applyFont="1" applyFill="1" applyBorder="1"/>
    <xf numFmtId="0" fontId="7" fillId="5" borderId="22" xfId="3" applyFont="1" applyFill="1" applyBorder="1" applyAlignment="1">
      <alignment horizontal="center"/>
    </xf>
    <xf numFmtId="0" fontId="7" fillId="5" borderId="43" xfId="3" applyFont="1" applyFill="1" applyBorder="1" applyAlignment="1" applyProtection="1">
      <alignment horizontal="center"/>
    </xf>
    <xf numFmtId="0" fontId="8" fillId="5" borderId="19" xfId="3" applyFont="1" applyFill="1" applyBorder="1" applyAlignment="1" applyProtection="1">
      <alignment horizontal="center"/>
    </xf>
    <xf numFmtId="9" fontId="8" fillId="5" borderId="21" xfId="1" applyNumberFormat="1" applyFont="1" applyFill="1" applyBorder="1" applyAlignment="1" applyProtection="1">
      <alignment horizontal="center"/>
    </xf>
    <xf numFmtId="0" fontId="13" fillId="0" borderId="48" xfId="3" applyFont="1" applyFill="1" applyBorder="1"/>
    <xf numFmtId="0" fontId="7" fillId="5" borderId="19" xfId="3" applyFont="1" applyFill="1" applyBorder="1" applyAlignment="1" applyProtection="1">
      <alignment horizontal="center"/>
    </xf>
    <xf numFmtId="0" fontId="3" fillId="9" borderId="0" xfId="3" applyFont="1" applyFill="1" applyBorder="1" applyAlignment="1" applyProtection="1">
      <alignment horizontal="left"/>
      <protection locked="0"/>
    </xf>
    <xf numFmtId="0" fontId="3" fillId="8" borderId="9" xfId="0" applyFont="1" applyFill="1" applyBorder="1" applyAlignment="1"/>
    <xf numFmtId="0" fontId="6" fillId="0" borderId="0" xfId="2" applyFont="1" applyFill="1" applyBorder="1"/>
    <xf numFmtId="0" fontId="19" fillId="9" borderId="9" xfId="0" quotePrefix="1" applyNumberFormat="1" applyFont="1" applyFill="1" applyBorder="1" applyAlignment="1" applyProtection="1">
      <alignment vertical="top"/>
    </xf>
    <xf numFmtId="0" fontId="7" fillId="5" borderId="52" xfId="3" applyFont="1" applyFill="1" applyBorder="1" applyAlignment="1">
      <alignment horizontal="center"/>
    </xf>
    <xf numFmtId="0" fontId="7" fillId="5" borderId="21" xfId="3" applyFont="1" applyFill="1" applyBorder="1" applyAlignment="1">
      <alignment horizontal="center"/>
    </xf>
    <xf numFmtId="0" fontId="7" fillId="5" borderId="21" xfId="3" applyFont="1" applyFill="1" applyBorder="1"/>
    <xf numFmtId="0" fontId="7" fillId="5" borderId="53" xfId="3" applyFont="1" applyFill="1" applyBorder="1"/>
    <xf numFmtId="0" fontId="7" fillId="5" borderId="50" xfId="3" applyFont="1" applyFill="1" applyBorder="1"/>
    <xf numFmtId="0" fontId="7" fillId="5" borderId="27" xfId="3" applyFont="1" applyFill="1" applyBorder="1" applyAlignment="1">
      <alignment horizontal="center"/>
    </xf>
    <xf numFmtId="0" fontId="7" fillId="5" borderId="30" xfId="3" applyFont="1" applyFill="1" applyBorder="1" applyAlignment="1" applyProtection="1">
      <alignment horizontal="center"/>
    </xf>
    <xf numFmtId="0" fontId="8" fillId="5" borderId="21" xfId="3" applyFont="1" applyFill="1" applyBorder="1" applyAlignment="1" applyProtection="1">
      <alignment horizontal="center"/>
    </xf>
    <xf numFmtId="9" fontId="8" fillId="5" borderId="15" xfId="1" applyNumberFormat="1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left" vertical="center"/>
    </xf>
    <xf numFmtId="0" fontId="13" fillId="6" borderId="38" xfId="0" applyFont="1" applyFill="1" applyBorder="1" applyAlignment="1">
      <alignment horizontal="left" vertical="center"/>
    </xf>
    <xf numFmtId="0" fontId="3" fillId="6" borderId="38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/>
    </xf>
    <xf numFmtId="0" fontId="3" fillId="4" borderId="38" xfId="0" applyFont="1" applyFill="1" applyBorder="1" applyAlignment="1">
      <alignment vertical="center"/>
    </xf>
    <xf numFmtId="0" fontId="13" fillId="4" borderId="41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3" fillId="7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3" fillId="7" borderId="5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 wrapText="1"/>
    </xf>
    <xf numFmtId="0" fontId="13" fillId="4" borderId="48" xfId="4" applyFont="1" applyFill="1" applyBorder="1" applyAlignment="1" applyProtection="1">
      <alignment horizontal="center" vertical="center"/>
    </xf>
    <xf numFmtId="0" fontId="13" fillId="6" borderId="48" xfId="4" applyFont="1" applyFill="1" applyBorder="1" applyAlignment="1" applyProtection="1">
      <alignment horizontal="center" vertical="center"/>
    </xf>
    <xf numFmtId="0" fontId="3" fillId="6" borderId="48" xfId="4" applyFont="1" applyFill="1" applyBorder="1" applyAlignment="1" applyProtection="1">
      <alignment horizontal="center" vertical="center"/>
    </xf>
    <xf numFmtId="0" fontId="3" fillId="7" borderId="48" xfId="4" applyFont="1" applyFill="1" applyBorder="1" applyAlignment="1" applyProtection="1">
      <alignment horizontal="center" vertical="center"/>
    </xf>
    <xf numFmtId="0" fontId="3" fillId="4" borderId="48" xfId="4" applyFont="1" applyFill="1" applyBorder="1" applyAlignment="1" applyProtection="1">
      <alignment horizontal="center" vertical="center"/>
    </xf>
    <xf numFmtId="0" fontId="3" fillId="7" borderId="55" xfId="4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/>
    <xf numFmtId="164" fontId="23" fillId="4" borderId="48" xfId="1" applyNumberFormat="1" applyFont="1" applyFill="1" applyBorder="1" applyAlignment="1" applyProtection="1">
      <alignment horizontal="center" vertical="center"/>
    </xf>
    <xf numFmtId="164" fontId="23" fillId="6" borderId="48" xfId="1" applyNumberFormat="1" applyFont="1" applyFill="1" applyBorder="1" applyAlignment="1" applyProtection="1">
      <alignment horizontal="center" vertical="center"/>
    </xf>
    <xf numFmtId="164" fontId="3" fillId="6" borderId="48" xfId="1" applyNumberFormat="1" applyFont="1" applyFill="1" applyBorder="1" applyAlignment="1" applyProtection="1">
      <alignment horizontal="center" vertical="center"/>
    </xf>
    <xf numFmtId="164" fontId="3" fillId="7" borderId="48" xfId="1" applyNumberFormat="1" applyFont="1" applyFill="1" applyBorder="1" applyAlignment="1" applyProtection="1">
      <alignment horizontal="center" vertical="center"/>
    </xf>
    <xf numFmtId="164" fontId="3" fillId="7" borderId="55" xfId="1" applyNumberFormat="1" applyFont="1" applyFill="1" applyBorder="1" applyAlignment="1" applyProtection="1">
      <alignment horizontal="center" vertical="center"/>
    </xf>
    <xf numFmtId="0" fontId="23" fillId="4" borderId="48" xfId="4" applyFont="1" applyFill="1" applyBorder="1" applyAlignment="1" applyProtection="1">
      <alignment horizontal="center" vertical="center"/>
    </xf>
    <xf numFmtId="0" fontId="23" fillId="0" borderId="48" xfId="4" applyFont="1" applyFill="1" applyBorder="1" applyAlignment="1" applyProtection="1">
      <alignment horizontal="center" vertical="center"/>
    </xf>
    <xf numFmtId="0" fontId="3" fillId="0" borderId="48" xfId="4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23" fillId="4" borderId="48" xfId="4" applyFont="1" applyFill="1" applyBorder="1" applyAlignment="1">
      <alignment horizontal="center" vertical="center"/>
    </xf>
    <xf numFmtId="0" fontId="23" fillId="0" borderId="48" xfId="4" applyFont="1" applyFill="1" applyBorder="1" applyAlignment="1">
      <alignment horizontal="center" vertical="center"/>
    </xf>
    <xf numFmtId="0" fontId="3" fillId="0" borderId="48" xfId="4" applyFont="1" applyFill="1" applyBorder="1" applyAlignment="1">
      <alignment horizontal="center" vertical="center"/>
    </xf>
    <xf numFmtId="0" fontId="3" fillId="7" borderId="48" xfId="4" applyFont="1" applyFill="1" applyBorder="1" applyAlignment="1">
      <alignment horizontal="center" vertical="center"/>
    </xf>
    <xf numFmtId="0" fontId="3" fillId="4" borderId="48" xfId="4" applyFont="1" applyFill="1" applyBorder="1" applyAlignment="1">
      <alignment horizontal="center" vertical="center"/>
    </xf>
    <xf numFmtId="0" fontId="3" fillId="4" borderId="55" xfId="4" applyFont="1" applyFill="1" applyBorder="1" applyAlignment="1">
      <alignment horizontal="center" vertical="center"/>
    </xf>
    <xf numFmtId="0" fontId="7" fillId="0" borderId="43" xfId="0" applyFont="1" applyFill="1" applyBorder="1" applyAlignment="1"/>
    <xf numFmtId="0" fontId="7" fillId="0" borderId="39" xfId="0" applyFont="1" applyFill="1" applyBorder="1" applyAlignment="1"/>
    <xf numFmtId="0" fontId="1" fillId="5" borderId="38" xfId="3" applyFont="1" applyFill="1" applyBorder="1"/>
    <xf numFmtId="0" fontId="10" fillId="2" borderId="28" xfId="3" applyFont="1" applyFill="1" applyBorder="1" applyAlignment="1" applyProtection="1">
      <alignment horizontal="center" vertical="center" wrapText="1"/>
      <protection locked="0"/>
    </xf>
    <xf numFmtId="0" fontId="1" fillId="2" borderId="29" xfId="3" applyFont="1" applyFill="1" applyBorder="1" applyAlignment="1" applyProtection="1">
      <alignment horizontal="center" vertical="center" wrapText="1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7" fillId="2" borderId="29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 wrapText="1"/>
      <protection locked="0"/>
    </xf>
    <xf numFmtId="0" fontId="3" fillId="2" borderId="29" xfId="3" applyFont="1" applyFill="1" applyBorder="1" applyAlignment="1" applyProtection="1">
      <alignment horizontal="center" vertical="center" wrapText="1"/>
      <protection locked="0"/>
    </xf>
    <xf numFmtId="0" fontId="10" fillId="2" borderId="59" xfId="3" applyFont="1" applyFill="1" applyBorder="1" applyAlignment="1" applyProtection="1">
      <alignment horizontal="center" vertical="center" wrapText="1"/>
      <protection locked="0"/>
    </xf>
    <xf numFmtId="0" fontId="10" fillId="2" borderId="37" xfId="3" applyFont="1" applyFill="1" applyBorder="1" applyAlignment="1" applyProtection="1">
      <alignment horizontal="center" vertical="center" wrapText="1"/>
      <protection locked="0"/>
    </xf>
    <xf numFmtId="0" fontId="10" fillId="2" borderId="58" xfId="3" applyFont="1" applyFill="1" applyBorder="1" applyAlignment="1" applyProtection="1">
      <alignment horizontal="center" vertical="center" wrapText="1"/>
      <protection locked="0"/>
    </xf>
    <xf numFmtId="0" fontId="13" fillId="4" borderId="60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6" borderId="60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</cellXfs>
  <cellStyles count="5">
    <cellStyle name="Prozent" xfId="1" builtinId="5"/>
    <cellStyle name="Standard" xfId="0" builtinId="0"/>
    <cellStyle name="Standard_Ergebnisse-2005-WWW" xfId="2"/>
    <cellStyle name="Standard_Siegerklasse" xfId="3"/>
    <cellStyle name="Standard_Siegerklasse_WT BLC-Einzel 2008" xfId="4"/>
  </cellStyles>
  <dxfs count="0"/>
  <tableStyles count="0" defaultTableStyle="TableStyleMedium2" defaultPivotStyle="PivotStyleLight16"/>
  <colors>
    <mruColors>
      <color rgb="FFFFFF99"/>
      <color rgb="FFFFCC99"/>
      <color rgb="FFCCFFCC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view="pageBreakPreview" zoomScale="90" zoomScaleNormal="86" workbookViewId="0">
      <pane ySplit="5" topLeftCell="A6" activePane="bottomLeft" state="frozen"/>
      <selection activeCell="G17" sqref="G17"/>
      <selection pane="bottomLeft" activeCell="E2" sqref="E2:E3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3.85546875" style="9" bestFit="1" customWidth="1"/>
    <col min="4" max="4" width="10.5703125" style="9" bestFit="1" customWidth="1"/>
    <col min="5" max="5" width="37.140625" style="9" bestFit="1" customWidth="1"/>
    <col min="6" max="6" width="32" style="9" bestFit="1" customWidth="1"/>
    <col min="7" max="16" width="6.42578125" style="9" customWidth="1"/>
    <col min="17" max="17" width="9.42578125" style="9" customWidth="1"/>
    <col min="18" max="18" width="5.42578125" style="9" bestFit="1" customWidth="1"/>
    <col min="19" max="19" width="9.7109375" style="9" customWidth="1"/>
    <col min="20" max="20" width="15.28515625" style="9" bestFit="1" customWidth="1"/>
    <col min="21" max="21" width="7.140625" style="9" customWidth="1"/>
    <col min="22" max="16384" width="14.85546875" style="9"/>
  </cols>
  <sheetData>
    <row r="1" spans="1:37" ht="24" customHeight="1" x14ac:dyDescent="0.2">
      <c r="A1" s="1" t="s">
        <v>85</v>
      </c>
      <c r="B1" s="2"/>
      <c r="C1" s="3"/>
      <c r="D1" s="3"/>
      <c r="E1" s="3"/>
      <c r="F1" s="3"/>
      <c r="G1" s="4" t="s">
        <v>63</v>
      </c>
      <c r="H1" s="141"/>
      <c r="I1" s="137" t="s">
        <v>174</v>
      </c>
      <c r="J1" s="137"/>
      <c r="K1" s="137"/>
      <c r="L1" s="141"/>
      <c r="M1" s="137"/>
      <c r="N1" s="137" t="s">
        <v>175</v>
      </c>
      <c r="O1" s="4"/>
      <c r="P1" s="5"/>
      <c r="Q1" s="5"/>
      <c r="R1" s="6"/>
      <c r="S1" s="6"/>
      <c r="T1" s="6"/>
      <c r="U1" s="7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2">
      <c r="A2" s="10" t="s">
        <v>173</v>
      </c>
      <c r="B2" s="11"/>
      <c r="C2" s="12"/>
      <c r="D2" s="12"/>
      <c r="E2" s="142"/>
      <c r="F2" s="142"/>
      <c r="G2" s="119"/>
      <c r="H2" s="142"/>
      <c r="I2" s="138" t="s">
        <v>124</v>
      </c>
      <c r="J2" s="139"/>
      <c r="K2" s="139"/>
      <c r="L2" s="142"/>
      <c r="M2" s="138"/>
      <c r="N2" s="181" t="s">
        <v>125</v>
      </c>
      <c r="O2" s="120"/>
      <c r="P2" s="120"/>
      <c r="Q2" s="120"/>
      <c r="R2" s="120"/>
      <c r="S2" s="120"/>
      <c r="T2" s="120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thickBot="1" x14ac:dyDescent="0.25">
      <c r="A3" s="143" t="s">
        <v>35</v>
      </c>
      <c r="B3" s="144"/>
      <c r="C3" s="145"/>
      <c r="D3" s="145"/>
      <c r="E3" s="184"/>
      <c r="F3" s="184"/>
      <c r="G3" s="15"/>
      <c r="H3" s="147"/>
      <c r="I3" s="182" t="s">
        <v>120</v>
      </c>
      <c r="J3" s="140"/>
      <c r="K3" s="140"/>
      <c r="L3" s="147"/>
      <c r="M3" s="140"/>
      <c r="N3" s="15"/>
      <c r="O3" s="15"/>
      <c r="P3" s="16"/>
      <c r="Q3" s="17"/>
      <c r="R3" s="18"/>
      <c r="S3" s="18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9.5" customHeight="1" thickBot="1" x14ac:dyDescent="0.25">
      <c r="A4" s="251" t="s">
        <v>7</v>
      </c>
      <c r="B4" s="255"/>
      <c r="C4" s="255"/>
      <c r="D4" s="255"/>
      <c r="E4" s="255"/>
      <c r="F4" s="156"/>
      <c r="G4" s="253" t="s">
        <v>8</v>
      </c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6.25" customHeight="1" thickBot="1" x14ac:dyDescent="0.25">
      <c r="A5" s="249" t="s">
        <v>9</v>
      </c>
      <c r="B5" s="250"/>
      <c r="C5" s="251" t="s">
        <v>10</v>
      </c>
      <c r="D5" s="252"/>
      <c r="E5" s="154" t="s">
        <v>11</v>
      </c>
      <c r="F5" s="155" t="s">
        <v>83</v>
      </c>
      <c r="G5" s="256" t="s">
        <v>69</v>
      </c>
      <c r="H5" s="257"/>
      <c r="I5" s="256" t="s">
        <v>64</v>
      </c>
      <c r="J5" s="257"/>
      <c r="K5" s="256" t="s">
        <v>65</v>
      </c>
      <c r="L5" s="257"/>
      <c r="M5" s="256" t="s">
        <v>66</v>
      </c>
      <c r="N5" s="257"/>
      <c r="O5" s="256" t="s">
        <v>67</v>
      </c>
      <c r="P5" s="257"/>
      <c r="Q5" s="22" t="s">
        <v>12</v>
      </c>
      <c r="R5" s="155" t="s">
        <v>13</v>
      </c>
      <c r="S5" s="23" t="s">
        <v>14</v>
      </c>
      <c r="T5" s="155" t="s">
        <v>15</v>
      </c>
      <c r="U5" s="155" t="s">
        <v>16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s="26" customFormat="1" ht="19.5" customHeight="1" x14ac:dyDescent="0.25">
      <c r="A6" s="50" t="s">
        <v>28</v>
      </c>
      <c r="B6" s="51">
        <v>1</v>
      </c>
      <c r="C6" s="52" t="s">
        <v>176</v>
      </c>
      <c r="D6" s="52" t="s">
        <v>6</v>
      </c>
      <c r="E6" s="148" t="s">
        <v>177</v>
      </c>
      <c r="F6" s="163" t="s">
        <v>86</v>
      </c>
      <c r="G6" s="127">
        <v>10</v>
      </c>
      <c r="H6" s="128">
        <v>9</v>
      </c>
      <c r="I6" s="127">
        <v>9</v>
      </c>
      <c r="J6" s="128">
        <v>10</v>
      </c>
      <c r="K6" s="127">
        <v>9</v>
      </c>
      <c r="L6" s="128">
        <v>10</v>
      </c>
      <c r="M6" s="127">
        <v>10</v>
      </c>
      <c r="N6" s="128">
        <v>10</v>
      </c>
      <c r="O6" s="127">
        <v>10</v>
      </c>
      <c r="P6" s="128">
        <v>10</v>
      </c>
      <c r="Q6" s="150">
        <f t="shared" ref="Q6:Q31" si="0">SUM(G6:P6)</f>
        <v>97</v>
      </c>
      <c r="R6" s="54">
        <f t="shared" ref="R6:R31" si="1">COUNTIF(G6:P6,0)</f>
        <v>0</v>
      </c>
      <c r="S6" s="57">
        <f t="shared" ref="S6:S31" si="2">ROUND(IF(ISNUMBER(G6),Q6/(COUNTA(G6:P6)*10),""),2)</f>
        <v>0.97</v>
      </c>
      <c r="T6" s="36" t="str">
        <f t="shared" ref="T6:T31" si="3">IF(ISNUMBER(G6),IF(R6&gt;0,"n.B",IF(S6&lt;51%,"n.B.",IF(S6&lt;65%,"bestanden",IF(S6&lt;81%,"gut",IF(S6&lt;91%,"sehr gut","vorzüglich"))))),"")</f>
        <v>vorzüglich</v>
      </c>
      <c r="U6" s="55">
        <f>IF(ISNUMBER(G6),IF(R6&gt;0,"",RANK(Q6,$Q$6:$Q$20)),"")</f>
        <v>1</v>
      </c>
    </row>
    <row r="7" spans="1:37" s="26" customFormat="1" ht="19.5" customHeight="1" x14ac:dyDescent="0.25">
      <c r="A7" s="27" t="s">
        <v>28</v>
      </c>
      <c r="B7" s="28">
        <v>17</v>
      </c>
      <c r="C7" s="29" t="s">
        <v>178</v>
      </c>
      <c r="D7" s="29" t="s">
        <v>168</v>
      </c>
      <c r="E7" s="149" t="s">
        <v>179</v>
      </c>
      <c r="F7" s="179" t="s">
        <v>87</v>
      </c>
      <c r="G7" s="27">
        <v>10</v>
      </c>
      <c r="H7" s="31">
        <v>9</v>
      </c>
      <c r="I7" s="27">
        <v>10</v>
      </c>
      <c r="J7" s="31">
        <v>10</v>
      </c>
      <c r="K7" s="27">
        <v>10</v>
      </c>
      <c r="L7" s="31">
        <v>9</v>
      </c>
      <c r="M7" s="27">
        <v>10</v>
      </c>
      <c r="N7" s="31">
        <v>9</v>
      </c>
      <c r="O7" s="27">
        <v>9</v>
      </c>
      <c r="P7" s="31">
        <v>9</v>
      </c>
      <c r="Q7" s="151">
        <f t="shared" si="0"/>
        <v>95</v>
      </c>
      <c r="R7" s="30">
        <f t="shared" si="1"/>
        <v>0</v>
      </c>
      <c r="S7" s="58">
        <f t="shared" si="2"/>
        <v>0.95</v>
      </c>
      <c r="T7" s="30" t="str">
        <f t="shared" si="3"/>
        <v>vorzüglich</v>
      </c>
      <c r="U7" s="31">
        <f>IF(ISNUMBER(G7),IF(R7&gt;0,"",RANK(Q7,$Q$6:$Q$20)),"")</f>
        <v>2</v>
      </c>
    </row>
    <row r="8" spans="1:37" s="26" customFormat="1" ht="19.5" customHeight="1" x14ac:dyDescent="0.25">
      <c r="A8" s="32" t="s">
        <v>28</v>
      </c>
      <c r="B8" s="33">
        <v>18</v>
      </c>
      <c r="C8" s="34" t="s">
        <v>180</v>
      </c>
      <c r="D8" s="34" t="s">
        <v>55</v>
      </c>
      <c r="E8" s="121" t="s">
        <v>181</v>
      </c>
      <c r="F8" s="165" t="s">
        <v>100</v>
      </c>
      <c r="G8" s="32">
        <v>10</v>
      </c>
      <c r="H8" s="25">
        <v>7</v>
      </c>
      <c r="I8" s="32">
        <v>9</v>
      </c>
      <c r="J8" s="25">
        <v>10</v>
      </c>
      <c r="K8" s="32">
        <v>9</v>
      </c>
      <c r="L8" s="25">
        <v>9</v>
      </c>
      <c r="M8" s="32">
        <v>10</v>
      </c>
      <c r="N8" s="25">
        <v>10</v>
      </c>
      <c r="O8" s="32">
        <v>10</v>
      </c>
      <c r="P8" s="25">
        <v>9</v>
      </c>
      <c r="Q8" s="130">
        <f t="shared" si="0"/>
        <v>93</v>
      </c>
      <c r="R8" s="36">
        <f t="shared" si="1"/>
        <v>0</v>
      </c>
      <c r="S8" s="57">
        <f t="shared" si="2"/>
        <v>0.93</v>
      </c>
      <c r="T8" s="36" t="str">
        <f t="shared" si="3"/>
        <v>vorzüglich</v>
      </c>
      <c r="U8" s="25">
        <f>IF(ISNUMBER(G8),IF(R8&gt;0,"",RANK(Q8,$Q$6:$Q$20)),"")</f>
        <v>3</v>
      </c>
    </row>
    <row r="9" spans="1:37" s="43" customFormat="1" ht="19.5" customHeight="1" x14ac:dyDescent="0.2">
      <c r="A9" s="44" t="s">
        <v>28</v>
      </c>
      <c r="B9" s="45">
        <v>3</v>
      </c>
      <c r="C9" s="46" t="s">
        <v>182</v>
      </c>
      <c r="D9" s="46" t="s">
        <v>183</v>
      </c>
      <c r="E9" s="123" t="s">
        <v>184</v>
      </c>
      <c r="F9" s="166" t="s">
        <v>86</v>
      </c>
      <c r="G9" s="44">
        <v>10</v>
      </c>
      <c r="H9" s="49">
        <v>4</v>
      </c>
      <c r="I9" s="44">
        <v>9</v>
      </c>
      <c r="J9" s="49">
        <v>9</v>
      </c>
      <c r="K9" s="44">
        <v>10</v>
      </c>
      <c r="L9" s="49">
        <v>10</v>
      </c>
      <c r="M9" s="44">
        <v>10</v>
      </c>
      <c r="N9" s="49">
        <v>10</v>
      </c>
      <c r="O9" s="44">
        <v>10</v>
      </c>
      <c r="P9" s="49">
        <v>10</v>
      </c>
      <c r="Q9" s="132">
        <f t="shared" si="0"/>
        <v>92</v>
      </c>
      <c r="R9" s="48">
        <f t="shared" si="1"/>
        <v>0</v>
      </c>
      <c r="S9" s="60">
        <f t="shared" si="2"/>
        <v>0.92</v>
      </c>
      <c r="T9" s="48" t="str">
        <f t="shared" si="3"/>
        <v>vorzüglich</v>
      </c>
      <c r="U9" s="49">
        <f t="shared" ref="U9:U18" si="4">IF(ISNUMBER(G9),IF(R9&gt;0,"",RANK(Q9,$Q$6:$Q$20)),"")</f>
        <v>4</v>
      </c>
    </row>
    <row r="10" spans="1:37" s="43" customFormat="1" ht="19.5" customHeight="1" x14ac:dyDescent="0.2">
      <c r="A10" s="37" t="s">
        <v>28</v>
      </c>
      <c r="B10" s="38">
        <v>14</v>
      </c>
      <c r="C10" s="39" t="s">
        <v>185</v>
      </c>
      <c r="D10" s="39" t="s">
        <v>18</v>
      </c>
      <c r="E10" s="125" t="s">
        <v>186</v>
      </c>
      <c r="F10" s="168" t="s">
        <v>87</v>
      </c>
      <c r="G10" s="37">
        <v>7</v>
      </c>
      <c r="H10" s="42">
        <v>7</v>
      </c>
      <c r="I10" s="37">
        <v>9</v>
      </c>
      <c r="J10" s="42">
        <v>10</v>
      </c>
      <c r="K10" s="37">
        <v>10</v>
      </c>
      <c r="L10" s="42">
        <v>10</v>
      </c>
      <c r="M10" s="37">
        <v>10</v>
      </c>
      <c r="N10" s="42">
        <v>10</v>
      </c>
      <c r="O10" s="37">
        <v>8</v>
      </c>
      <c r="P10" s="42">
        <v>10</v>
      </c>
      <c r="Q10" s="134">
        <f t="shared" si="0"/>
        <v>91</v>
      </c>
      <c r="R10" s="41">
        <f t="shared" si="1"/>
        <v>0</v>
      </c>
      <c r="S10" s="59">
        <f t="shared" si="2"/>
        <v>0.91</v>
      </c>
      <c r="T10" s="41" t="str">
        <f t="shared" si="3"/>
        <v>vorzüglich</v>
      </c>
      <c r="U10" s="117">
        <f t="shared" si="4"/>
        <v>5</v>
      </c>
    </row>
    <row r="11" spans="1:37" s="43" customFormat="1" ht="19.5" customHeight="1" x14ac:dyDescent="0.2">
      <c r="A11" s="44" t="s">
        <v>28</v>
      </c>
      <c r="B11" s="45">
        <v>6</v>
      </c>
      <c r="C11" s="46" t="s">
        <v>187</v>
      </c>
      <c r="D11" s="46" t="s">
        <v>188</v>
      </c>
      <c r="E11" s="123" t="s">
        <v>189</v>
      </c>
      <c r="F11" s="166" t="s">
        <v>87</v>
      </c>
      <c r="G11" s="44">
        <v>10</v>
      </c>
      <c r="H11" s="49">
        <v>7</v>
      </c>
      <c r="I11" s="44">
        <v>10</v>
      </c>
      <c r="J11" s="49">
        <v>10</v>
      </c>
      <c r="K11" s="44">
        <v>10</v>
      </c>
      <c r="L11" s="49">
        <v>8</v>
      </c>
      <c r="M11" s="44">
        <v>10</v>
      </c>
      <c r="N11" s="49">
        <v>9</v>
      </c>
      <c r="O11" s="44">
        <v>6</v>
      </c>
      <c r="P11" s="49">
        <v>9</v>
      </c>
      <c r="Q11" s="132">
        <f t="shared" si="0"/>
        <v>89</v>
      </c>
      <c r="R11" s="48">
        <f t="shared" si="1"/>
        <v>0</v>
      </c>
      <c r="S11" s="60">
        <f t="shared" si="2"/>
        <v>0.89</v>
      </c>
      <c r="T11" s="48" t="str">
        <f t="shared" si="3"/>
        <v>sehr gut</v>
      </c>
      <c r="U11" s="49">
        <f t="shared" si="4"/>
        <v>6</v>
      </c>
    </row>
    <row r="12" spans="1:37" s="43" customFormat="1" ht="19.5" customHeight="1" x14ac:dyDescent="0.2">
      <c r="A12" s="37" t="s">
        <v>28</v>
      </c>
      <c r="B12" s="38">
        <v>27</v>
      </c>
      <c r="C12" s="39" t="s">
        <v>81</v>
      </c>
      <c r="D12" s="39" t="s">
        <v>76</v>
      </c>
      <c r="E12" s="125" t="s">
        <v>190</v>
      </c>
      <c r="F12" s="168" t="s">
        <v>191</v>
      </c>
      <c r="G12" s="37">
        <v>9</v>
      </c>
      <c r="H12" s="42">
        <v>10</v>
      </c>
      <c r="I12" s="37">
        <v>10</v>
      </c>
      <c r="J12" s="42">
        <v>5</v>
      </c>
      <c r="K12" s="37">
        <v>5</v>
      </c>
      <c r="L12" s="42">
        <v>10</v>
      </c>
      <c r="M12" s="37">
        <v>10</v>
      </c>
      <c r="N12" s="42">
        <v>10</v>
      </c>
      <c r="O12" s="37">
        <v>10</v>
      </c>
      <c r="P12" s="42">
        <v>10</v>
      </c>
      <c r="Q12" s="134">
        <f t="shared" si="0"/>
        <v>89</v>
      </c>
      <c r="R12" s="41">
        <f t="shared" si="1"/>
        <v>0</v>
      </c>
      <c r="S12" s="59">
        <f t="shared" si="2"/>
        <v>0.89</v>
      </c>
      <c r="T12" s="41" t="str">
        <f t="shared" si="3"/>
        <v>sehr gut</v>
      </c>
      <c r="U12" s="117">
        <f t="shared" si="4"/>
        <v>6</v>
      </c>
    </row>
    <row r="13" spans="1:37" s="43" customFormat="1" ht="19.5" customHeight="1" x14ac:dyDescent="0.2">
      <c r="A13" s="44" t="s">
        <v>28</v>
      </c>
      <c r="B13" s="45">
        <v>2</v>
      </c>
      <c r="C13" s="46" t="s">
        <v>192</v>
      </c>
      <c r="D13" s="46" t="s">
        <v>193</v>
      </c>
      <c r="E13" s="123" t="s">
        <v>194</v>
      </c>
      <c r="F13" s="166" t="s">
        <v>86</v>
      </c>
      <c r="G13" s="44">
        <v>8</v>
      </c>
      <c r="H13" s="49">
        <v>4</v>
      </c>
      <c r="I13" s="44">
        <v>10</v>
      </c>
      <c r="J13" s="49">
        <v>10</v>
      </c>
      <c r="K13" s="44">
        <v>10</v>
      </c>
      <c r="L13" s="49">
        <v>9</v>
      </c>
      <c r="M13" s="44">
        <v>9</v>
      </c>
      <c r="N13" s="49">
        <v>9</v>
      </c>
      <c r="O13" s="44">
        <v>10</v>
      </c>
      <c r="P13" s="49">
        <v>9</v>
      </c>
      <c r="Q13" s="132">
        <f t="shared" si="0"/>
        <v>88</v>
      </c>
      <c r="R13" s="48">
        <f t="shared" si="1"/>
        <v>0</v>
      </c>
      <c r="S13" s="60">
        <f t="shared" si="2"/>
        <v>0.88</v>
      </c>
      <c r="T13" s="48" t="str">
        <f t="shared" si="3"/>
        <v>sehr gut</v>
      </c>
      <c r="U13" s="49">
        <f t="shared" si="4"/>
        <v>8</v>
      </c>
    </row>
    <row r="14" spans="1:37" s="43" customFormat="1" ht="19.5" customHeight="1" x14ac:dyDescent="0.2">
      <c r="A14" s="37" t="s">
        <v>28</v>
      </c>
      <c r="B14" s="38">
        <v>16</v>
      </c>
      <c r="C14" s="39" t="s">
        <v>195</v>
      </c>
      <c r="D14" s="39" t="s">
        <v>196</v>
      </c>
      <c r="E14" s="125" t="s">
        <v>197</v>
      </c>
      <c r="F14" s="168" t="s">
        <v>87</v>
      </c>
      <c r="G14" s="37">
        <v>9</v>
      </c>
      <c r="H14" s="42">
        <v>10</v>
      </c>
      <c r="I14" s="37">
        <v>8</v>
      </c>
      <c r="J14" s="42">
        <v>10</v>
      </c>
      <c r="K14" s="37">
        <v>9</v>
      </c>
      <c r="L14" s="42">
        <v>10</v>
      </c>
      <c r="M14" s="37">
        <v>10</v>
      </c>
      <c r="N14" s="42">
        <v>2</v>
      </c>
      <c r="O14" s="37">
        <v>10</v>
      </c>
      <c r="P14" s="42">
        <v>10</v>
      </c>
      <c r="Q14" s="134">
        <f t="shared" si="0"/>
        <v>88</v>
      </c>
      <c r="R14" s="41">
        <f t="shared" si="1"/>
        <v>0</v>
      </c>
      <c r="S14" s="59">
        <f t="shared" si="2"/>
        <v>0.88</v>
      </c>
      <c r="T14" s="41" t="str">
        <f t="shared" si="3"/>
        <v>sehr gut</v>
      </c>
      <c r="U14" s="117">
        <f t="shared" si="4"/>
        <v>8</v>
      </c>
    </row>
    <row r="15" spans="1:37" s="43" customFormat="1" ht="19.5" customHeight="1" x14ac:dyDescent="0.2">
      <c r="A15" s="44" t="s">
        <v>28</v>
      </c>
      <c r="B15" s="45">
        <v>4</v>
      </c>
      <c r="C15" s="46" t="s">
        <v>198</v>
      </c>
      <c r="D15" s="46" t="s">
        <v>70</v>
      </c>
      <c r="E15" s="123" t="s">
        <v>199</v>
      </c>
      <c r="F15" s="166" t="s">
        <v>87</v>
      </c>
      <c r="G15" s="44">
        <v>10</v>
      </c>
      <c r="H15" s="49">
        <v>7</v>
      </c>
      <c r="I15" s="44">
        <v>8</v>
      </c>
      <c r="J15" s="49">
        <v>9</v>
      </c>
      <c r="K15" s="44">
        <v>10</v>
      </c>
      <c r="L15" s="49">
        <v>7</v>
      </c>
      <c r="M15" s="44">
        <v>10</v>
      </c>
      <c r="N15" s="49">
        <v>10</v>
      </c>
      <c r="O15" s="44">
        <v>8</v>
      </c>
      <c r="P15" s="49">
        <v>7</v>
      </c>
      <c r="Q15" s="132">
        <f t="shared" si="0"/>
        <v>86</v>
      </c>
      <c r="R15" s="48">
        <f t="shared" si="1"/>
        <v>0</v>
      </c>
      <c r="S15" s="60">
        <f t="shared" si="2"/>
        <v>0.86</v>
      </c>
      <c r="T15" s="48" t="str">
        <f t="shared" si="3"/>
        <v>sehr gut</v>
      </c>
      <c r="U15" s="49">
        <f t="shared" si="4"/>
        <v>10</v>
      </c>
    </row>
    <row r="16" spans="1:37" s="43" customFormat="1" ht="19.5" customHeight="1" x14ac:dyDescent="0.2">
      <c r="A16" s="37" t="s">
        <v>28</v>
      </c>
      <c r="B16" s="38">
        <v>25</v>
      </c>
      <c r="C16" s="39" t="s">
        <v>200</v>
      </c>
      <c r="D16" s="39" t="s">
        <v>2</v>
      </c>
      <c r="E16" s="125" t="s">
        <v>201</v>
      </c>
      <c r="F16" s="168" t="s">
        <v>86</v>
      </c>
      <c r="G16" s="37">
        <v>8</v>
      </c>
      <c r="H16" s="42">
        <v>8</v>
      </c>
      <c r="I16" s="37">
        <v>10</v>
      </c>
      <c r="J16" s="42">
        <v>10</v>
      </c>
      <c r="K16" s="37">
        <v>8</v>
      </c>
      <c r="L16" s="42">
        <v>10</v>
      </c>
      <c r="M16" s="37">
        <v>10</v>
      </c>
      <c r="N16" s="42">
        <v>10</v>
      </c>
      <c r="O16" s="37">
        <v>5</v>
      </c>
      <c r="P16" s="42">
        <v>5</v>
      </c>
      <c r="Q16" s="134">
        <f t="shared" si="0"/>
        <v>84</v>
      </c>
      <c r="R16" s="41">
        <f t="shared" si="1"/>
        <v>0</v>
      </c>
      <c r="S16" s="59">
        <f t="shared" si="2"/>
        <v>0.84</v>
      </c>
      <c r="T16" s="41" t="str">
        <f t="shared" si="3"/>
        <v>sehr gut</v>
      </c>
      <c r="U16" s="117">
        <f t="shared" si="4"/>
        <v>11</v>
      </c>
    </row>
    <row r="17" spans="1:21" s="43" customFormat="1" ht="19.5" customHeight="1" x14ac:dyDescent="0.2">
      <c r="A17" s="44" t="s">
        <v>28</v>
      </c>
      <c r="B17" s="45">
        <v>19</v>
      </c>
      <c r="C17" s="46" t="s">
        <v>202</v>
      </c>
      <c r="D17" s="46" t="s">
        <v>203</v>
      </c>
      <c r="E17" s="123" t="s">
        <v>204</v>
      </c>
      <c r="F17" s="166" t="s">
        <v>191</v>
      </c>
      <c r="G17" s="44">
        <v>9</v>
      </c>
      <c r="H17" s="49">
        <v>1</v>
      </c>
      <c r="I17" s="44">
        <v>8</v>
      </c>
      <c r="J17" s="49">
        <v>7</v>
      </c>
      <c r="K17" s="44">
        <v>10</v>
      </c>
      <c r="L17" s="49">
        <v>9</v>
      </c>
      <c r="M17" s="44">
        <v>10</v>
      </c>
      <c r="N17" s="49">
        <v>10</v>
      </c>
      <c r="O17" s="44">
        <v>10</v>
      </c>
      <c r="P17" s="49">
        <v>9</v>
      </c>
      <c r="Q17" s="132">
        <f t="shared" si="0"/>
        <v>83</v>
      </c>
      <c r="R17" s="48">
        <f t="shared" si="1"/>
        <v>0</v>
      </c>
      <c r="S17" s="60">
        <f t="shared" si="2"/>
        <v>0.83</v>
      </c>
      <c r="T17" s="48" t="str">
        <f t="shared" si="3"/>
        <v>sehr gut</v>
      </c>
      <c r="U17" s="49">
        <f t="shared" si="4"/>
        <v>12</v>
      </c>
    </row>
    <row r="18" spans="1:21" s="43" customFormat="1" ht="19.5" customHeight="1" x14ac:dyDescent="0.2">
      <c r="A18" s="37" t="s">
        <v>28</v>
      </c>
      <c r="B18" s="38">
        <v>12</v>
      </c>
      <c r="C18" s="39" t="s">
        <v>205</v>
      </c>
      <c r="D18" s="39" t="s">
        <v>206</v>
      </c>
      <c r="E18" s="125" t="s">
        <v>207</v>
      </c>
      <c r="F18" s="168" t="s">
        <v>191</v>
      </c>
      <c r="G18" s="37">
        <v>10</v>
      </c>
      <c r="H18" s="42">
        <v>4</v>
      </c>
      <c r="I18" s="37">
        <v>8</v>
      </c>
      <c r="J18" s="42">
        <v>9</v>
      </c>
      <c r="K18" s="37">
        <v>3</v>
      </c>
      <c r="L18" s="42">
        <v>10</v>
      </c>
      <c r="M18" s="37">
        <v>8</v>
      </c>
      <c r="N18" s="42">
        <v>1</v>
      </c>
      <c r="O18" s="37">
        <v>10</v>
      </c>
      <c r="P18" s="42">
        <v>10</v>
      </c>
      <c r="Q18" s="134">
        <f t="shared" si="0"/>
        <v>73</v>
      </c>
      <c r="R18" s="41">
        <f t="shared" si="1"/>
        <v>0</v>
      </c>
      <c r="S18" s="59">
        <f t="shared" si="2"/>
        <v>0.73</v>
      </c>
      <c r="T18" s="41" t="str">
        <f t="shared" si="3"/>
        <v>gut</v>
      </c>
      <c r="U18" s="117">
        <f t="shared" si="4"/>
        <v>13</v>
      </c>
    </row>
    <row r="19" spans="1:21" s="43" customFormat="1" ht="19.5" customHeight="1" x14ac:dyDescent="0.2">
      <c r="A19" s="44" t="s">
        <v>28</v>
      </c>
      <c r="B19" s="45">
        <v>7</v>
      </c>
      <c r="C19" s="46" t="s">
        <v>208</v>
      </c>
      <c r="D19" s="46" t="s">
        <v>51</v>
      </c>
      <c r="E19" s="123" t="s">
        <v>209</v>
      </c>
      <c r="F19" s="166" t="s">
        <v>86</v>
      </c>
      <c r="G19" s="44">
        <v>8</v>
      </c>
      <c r="H19" s="49">
        <v>10</v>
      </c>
      <c r="I19" s="44">
        <v>4</v>
      </c>
      <c r="J19" s="49">
        <v>10</v>
      </c>
      <c r="K19" s="44">
        <v>2</v>
      </c>
      <c r="L19" s="49">
        <v>3</v>
      </c>
      <c r="M19" s="44">
        <v>8</v>
      </c>
      <c r="N19" s="49">
        <v>9</v>
      </c>
      <c r="O19" s="44">
        <v>8</v>
      </c>
      <c r="P19" s="49">
        <v>9</v>
      </c>
      <c r="Q19" s="132">
        <f t="shared" si="0"/>
        <v>71</v>
      </c>
      <c r="R19" s="48">
        <f t="shared" si="1"/>
        <v>0</v>
      </c>
      <c r="S19" s="60">
        <f t="shared" si="2"/>
        <v>0.71</v>
      </c>
      <c r="T19" s="48" t="str">
        <f t="shared" si="3"/>
        <v>gut</v>
      </c>
      <c r="U19" s="49">
        <f>IF(ISNUMBER(G19),IF(R19&gt;0,"",RANK(Q19,$Q$6:$Q$20)),"")</f>
        <v>14</v>
      </c>
    </row>
    <row r="20" spans="1:21" s="43" customFormat="1" ht="19.5" customHeight="1" x14ac:dyDescent="0.2">
      <c r="A20" s="37" t="s">
        <v>28</v>
      </c>
      <c r="B20" s="38">
        <v>21</v>
      </c>
      <c r="C20" s="39" t="s">
        <v>110</v>
      </c>
      <c r="D20" s="39" t="s">
        <v>57</v>
      </c>
      <c r="E20" s="125" t="s">
        <v>210</v>
      </c>
      <c r="F20" s="168" t="s">
        <v>86</v>
      </c>
      <c r="G20" s="37">
        <v>10</v>
      </c>
      <c r="H20" s="42">
        <v>1</v>
      </c>
      <c r="I20" s="37">
        <v>6</v>
      </c>
      <c r="J20" s="42">
        <v>9</v>
      </c>
      <c r="K20" s="37">
        <v>10</v>
      </c>
      <c r="L20" s="42">
        <v>3</v>
      </c>
      <c r="M20" s="37">
        <v>10</v>
      </c>
      <c r="N20" s="42">
        <v>10</v>
      </c>
      <c r="O20" s="37">
        <v>7</v>
      </c>
      <c r="P20" s="42">
        <v>5</v>
      </c>
      <c r="Q20" s="134">
        <f t="shared" si="0"/>
        <v>71</v>
      </c>
      <c r="R20" s="41">
        <f t="shared" si="1"/>
        <v>0</v>
      </c>
      <c r="S20" s="59">
        <f t="shared" si="2"/>
        <v>0.71</v>
      </c>
      <c r="T20" s="41" t="str">
        <f t="shared" si="3"/>
        <v>gut</v>
      </c>
      <c r="U20" s="117">
        <f>IF(ISNUMBER(G20),IF(R20&gt;0,"",RANK(Q20,$Q$6:$Q$20)),"")</f>
        <v>14</v>
      </c>
    </row>
    <row r="21" spans="1:21" s="43" customFormat="1" ht="19.5" customHeight="1" x14ac:dyDescent="0.2">
      <c r="A21" s="92" t="s">
        <v>28</v>
      </c>
      <c r="B21" s="93">
        <v>10</v>
      </c>
      <c r="C21" s="94" t="s">
        <v>211</v>
      </c>
      <c r="D21" s="94" t="s">
        <v>133</v>
      </c>
      <c r="E21" s="126" t="s">
        <v>212</v>
      </c>
      <c r="F21" s="169" t="s">
        <v>87</v>
      </c>
      <c r="G21" s="92">
        <v>2</v>
      </c>
      <c r="H21" s="97">
        <v>1</v>
      </c>
      <c r="I21" s="92">
        <v>8</v>
      </c>
      <c r="J21" s="97">
        <v>9</v>
      </c>
      <c r="K21" s="92">
        <v>5</v>
      </c>
      <c r="L21" s="97">
        <v>4</v>
      </c>
      <c r="M21" s="92">
        <v>1</v>
      </c>
      <c r="N21" s="97">
        <v>6</v>
      </c>
      <c r="O21" s="92">
        <v>8</v>
      </c>
      <c r="P21" s="97">
        <v>2</v>
      </c>
      <c r="Q21" s="135">
        <f t="shared" si="0"/>
        <v>46</v>
      </c>
      <c r="R21" s="91">
        <f t="shared" si="1"/>
        <v>0</v>
      </c>
      <c r="S21" s="96">
        <f t="shared" si="2"/>
        <v>0.46</v>
      </c>
      <c r="T21" s="91" t="str">
        <f t="shared" si="3"/>
        <v>n.B.</v>
      </c>
      <c r="U21" s="97"/>
    </row>
    <row r="22" spans="1:21" s="43" customFormat="1" ht="19.5" customHeight="1" x14ac:dyDescent="0.2">
      <c r="A22" s="92" t="s">
        <v>28</v>
      </c>
      <c r="B22" s="93">
        <v>20</v>
      </c>
      <c r="C22" s="94" t="s">
        <v>180</v>
      </c>
      <c r="D22" s="94" t="s">
        <v>55</v>
      </c>
      <c r="E22" s="126" t="s">
        <v>213</v>
      </c>
      <c r="F22" s="169" t="s">
        <v>100</v>
      </c>
      <c r="G22" s="92">
        <v>10</v>
      </c>
      <c r="H22" s="97">
        <v>9</v>
      </c>
      <c r="I22" s="92">
        <v>10</v>
      </c>
      <c r="J22" s="97">
        <v>6</v>
      </c>
      <c r="K22" s="92">
        <v>9</v>
      </c>
      <c r="L22" s="97">
        <v>10</v>
      </c>
      <c r="M22" s="92">
        <v>10</v>
      </c>
      <c r="N22" s="97">
        <v>10</v>
      </c>
      <c r="O22" s="92">
        <v>10</v>
      </c>
      <c r="P22" s="97">
        <v>0</v>
      </c>
      <c r="Q22" s="135">
        <f t="shared" si="0"/>
        <v>84</v>
      </c>
      <c r="R22" s="91">
        <f t="shared" si="1"/>
        <v>1</v>
      </c>
      <c r="S22" s="96">
        <f t="shared" si="2"/>
        <v>0.84</v>
      </c>
      <c r="T22" s="91" t="str">
        <f t="shared" si="3"/>
        <v>n.B</v>
      </c>
      <c r="U22" s="97" t="str">
        <f t="shared" ref="U22:U30" si="5">IF(ISNUMBER(G22),IF(R22&gt;0,"",RANK(Q22,$Q$6:$Q$30)),"")</f>
        <v/>
      </c>
    </row>
    <row r="23" spans="1:21" s="43" customFormat="1" ht="19.5" customHeight="1" x14ac:dyDescent="0.2">
      <c r="A23" s="92" t="s">
        <v>28</v>
      </c>
      <c r="B23" s="93">
        <v>9</v>
      </c>
      <c r="C23" s="94" t="s">
        <v>214</v>
      </c>
      <c r="D23" s="94" t="s">
        <v>80</v>
      </c>
      <c r="E23" s="126" t="s">
        <v>215</v>
      </c>
      <c r="F23" s="169" t="s">
        <v>87</v>
      </c>
      <c r="G23" s="92">
        <v>9</v>
      </c>
      <c r="H23" s="97">
        <v>0</v>
      </c>
      <c r="I23" s="92">
        <v>9</v>
      </c>
      <c r="J23" s="97">
        <v>8</v>
      </c>
      <c r="K23" s="92">
        <v>9</v>
      </c>
      <c r="L23" s="97">
        <v>10</v>
      </c>
      <c r="M23" s="92">
        <v>10</v>
      </c>
      <c r="N23" s="97">
        <v>10</v>
      </c>
      <c r="O23" s="92">
        <v>5</v>
      </c>
      <c r="P23" s="97">
        <v>10</v>
      </c>
      <c r="Q23" s="135">
        <f t="shared" si="0"/>
        <v>80</v>
      </c>
      <c r="R23" s="91">
        <f t="shared" si="1"/>
        <v>1</v>
      </c>
      <c r="S23" s="96">
        <f t="shared" si="2"/>
        <v>0.8</v>
      </c>
      <c r="T23" s="91" t="str">
        <f t="shared" si="3"/>
        <v>n.B</v>
      </c>
      <c r="U23" s="97" t="str">
        <f t="shared" si="5"/>
        <v/>
      </c>
    </row>
    <row r="24" spans="1:21" s="43" customFormat="1" ht="19.5" customHeight="1" x14ac:dyDescent="0.2">
      <c r="A24" s="92" t="s">
        <v>28</v>
      </c>
      <c r="B24" s="93">
        <v>22</v>
      </c>
      <c r="C24" s="94" t="s">
        <v>216</v>
      </c>
      <c r="D24" s="94" t="s">
        <v>3</v>
      </c>
      <c r="E24" s="126" t="s">
        <v>217</v>
      </c>
      <c r="F24" s="169" t="s">
        <v>86</v>
      </c>
      <c r="G24" s="92">
        <v>9</v>
      </c>
      <c r="H24" s="97">
        <v>9</v>
      </c>
      <c r="I24" s="92">
        <v>9</v>
      </c>
      <c r="J24" s="97">
        <v>4</v>
      </c>
      <c r="K24" s="92">
        <v>10</v>
      </c>
      <c r="L24" s="97">
        <v>10</v>
      </c>
      <c r="M24" s="92">
        <v>10</v>
      </c>
      <c r="N24" s="97">
        <v>10</v>
      </c>
      <c r="O24" s="92">
        <v>9</v>
      </c>
      <c r="P24" s="97">
        <v>0</v>
      </c>
      <c r="Q24" s="135">
        <f t="shared" si="0"/>
        <v>80</v>
      </c>
      <c r="R24" s="91">
        <f t="shared" si="1"/>
        <v>1</v>
      </c>
      <c r="S24" s="96">
        <f t="shared" si="2"/>
        <v>0.8</v>
      </c>
      <c r="T24" s="91" t="str">
        <f t="shared" si="3"/>
        <v>n.B</v>
      </c>
      <c r="U24" s="97" t="str">
        <f t="shared" si="5"/>
        <v/>
      </c>
    </row>
    <row r="25" spans="1:21" s="43" customFormat="1" ht="19.5" customHeight="1" x14ac:dyDescent="0.2">
      <c r="A25" s="92" t="s">
        <v>28</v>
      </c>
      <c r="B25" s="93">
        <v>13</v>
      </c>
      <c r="C25" s="94" t="s">
        <v>104</v>
      </c>
      <c r="D25" s="94" t="s">
        <v>98</v>
      </c>
      <c r="E25" s="126" t="s">
        <v>220</v>
      </c>
      <c r="F25" s="169" t="s">
        <v>86</v>
      </c>
      <c r="G25" s="92">
        <v>0</v>
      </c>
      <c r="H25" s="97">
        <v>7</v>
      </c>
      <c r="I25" s="92">
        <v>6</v>
      </c>
      <c r="J25" s="97">
        <v>5</v>
      </c>
      <c r="K25" s="92">
        <v>10</v>
      </c>
      <c r="L25" s="97">
        <v>10</v>
      </c>
      <c r="M25" s="92">
        <v>9</v>
      </c>
      <c r="N25" s="97">
        <v>10</v>
      </c>
      <c r="O25" s="92">
        <v>7</v>
      </c>
      <c r="P25" s="97">
        <v>8</v>
      </c>
      <c r="Q25" s="135">
        <f t="shared" si="0"/>
        <v>72</v>
      </c>
      <c r="R25" s="91">
        <f t="shared" si="1"/>
        <v>1</v>
      </c>
      <c r="S25" s="96">
        <f t="shared" si="2"/>
        <v>0.72</v>
      </c>
      <c r="T25" s="91" t="str">
        <f t="shared" si="3"/>
        <v>n.B</v>
      </c>
      <c r="U25" s="97" t="str">
        <f t="shared" si="5"/>
        <v/>
      </c>
    </row>
    <row r="26" spans="1:21" s="43" customFormat="1" ht="19.5" customHeight="1" x14ac:dyDescent="0.2">
      <c r="A26" s="92" t="s">
        <v>28</v>
      </c>
      <c r="B26" s="93">
        <v>15</v>
      </c>
      <c r="C26" s="94" t="s">
        <v>221</v>
      </c>
      <c r="D26" s="94" t="s">
        <v>222</v>
      </c>
      <c r="E26" s="126" t="s">
        <v>223</v>
      </c>
      <c r="F26" s="169" t="s">
        <v>87</v>
      </c>
      <c r="G26" s="92">
        <v>7</v>
      </c>
      <c r="H26" s="97">
        <v>1</v>
      </c>
      <c r="I26" s="92">
        <v>8</v>
      </c>
      <c r="J26" s="97">
        <v>0</v>
      </c>
      <c r="K26" s="92">
        <v>8</v>
      </c>
      <c r="L26" s="97">
        <v>10</v>
      </c>
      <c r="M26" s="92">
        <v>10</v>
      </c>
      <c r="N26" s="97">
        <v>9</v>
      </c>
      <c r="O26" s="92">
        <v>9</v>
      </c>
      <c r="P26" s="97">
        <v>9</v>
      </c>
      <c r="Q26" s="135">
        <f t="shared" si="0"/>
        <v>71</v>
      </c>
      <c r="R26" s="91">
        <f t="shared" si="1"/>
        <v>1</v>
      </c>
      <c r="S26" s="96">
        <f t="shared" si="2"/>
        <v>0.71</v>
      </c>
      <c r="T26" s="91" t="str">
        <f t="shared" si="3"/>
        <v>n.B</v>
      </c>
      <c r="U26" s="97" t="str">
        <f t="shared" si="5"/>
        <v/>
      </c>
    </row>
    <row r="27" spans="1:21" s="43" customFormat="1" ht="19.5" customHeight="1" x14ac:dyDescent="0.2">
      <c r="A27" s="92" t="s">
        <v>28</v>
      </c>
      <c r="B27" s="93">
        <v>8</v>
      </c>
      <c r="C27" s="94" t="s">
        <v>218</v>
      </c>
      <c r="D27" s="94" t="s">
        <v>76</v>
      </c>
      <c r="E27" s="126" t="s">
        <v>219</v>
      </c>
      <c r="F27" s="169" t="s">
        <v>87</v>
      </c>
      <c r="G27" s="92">
        <v>0</v>
      </c>
      <c r="H27" s="97">
        <v>0</v>
      </c>
      <c r="I27" s="92">
        <v>10</v>
      </c>
      <c r="J27" s="97">
        <v>10</v>
      </c>
      <c r="K27" s="92">
        <v>7</v>
      </c>
      <c r="L27" s="97">
        <v>8</v>
      </c>
      <c r="M27" s="92">
        <v>8</v>
      </c>
      <c r="N27" s="97">
        <v>8</v>
      </c>
      <c r="O27" s="92">
        <v>7</v>
      </c>
      <c r="P27" s="97">
        <v>10</v>
      </c>
      <c r="Q27" s="135">
        <f t="shared" si="0"/>
        <v>68</v>
      </c>
      <c r="R27" s="91">
        <f t="shared" si="1"/>
        <v>2</v>
      </c>
      <c r="S27" s="96">
        <f t="shared" si="2"/>
        <v>0.68</v>
      </c>
      <c r="T27" s="91" t="str">
        <f t="shared" si="3"/>
        <v>n.B</v>
      </c>
      <c r="U27" s="97" t="str">
        <f t="shared" si="5"/>
        <v/>
      </c>
    </row>
    <row r="28" spans="1:21" s="43" customFormat="1" ht="19.5" customHeight="1" x14ac:dyDescent="0.2">
      <c r="A28" s="92" t="s">
        <v>28</v>
      </c>
      <c r="B28" s="93">
        <v>24</v>
      </c>
      <c r="C28" s="94" t="s">
        <v>224</v>
      </c>
      <c r="D28" s="94" t="s">
        <v>102</v>
      </c>
      <c r="E28" s="126" t="s">
        <v>225</v>
      </c>
      <c r="F28" s="169" t="s">
        <v>87</v>
      </c>
      <c r="G28" s="92">
        <v>10</v>
      </c>
      <c r="H28" s="97">
        <v>10</v>
      </c>
      <c r="I28" s="92">
        <v>0</v>
      </c>
      <c r="J28" s="97">
        <v>10</v>
      </c>
      <c r="K28" s="92">
        <v>5</v>
      </c>
      <c r="L28" s="97">
        <v>5</v>
      </c>
      <c r="M28" s="92">
        <v>5</v>
      </c>
      <c r="N28" s="97">
        <v>5</v>
      </c>
      <c r="O28" s="92">
        <v>10</v>
      </c>
      <c r="P28" s="97">
        <v>7</v>
      </c>
      <c r="Q28" s="135">
        <f t="shared" si="0"/>
        <v>67</v>
      </c>
      <c r="R28" s="91">
        <f t="shared" si="1"/>
        <v>1</v>
      </c>
      <c r="S28" s="96">
        <f t="shared" si="2"/>
        <v>0.67</v>
      </c>
      <c r="T28" s="91" t="str">
        <f t="shared" si="3"/>
        <v>n.B</v>
      </c>
      <c r="U28" s="97" t="str">
        <f t="shared" si="5"/>
        <v/>
      </c>
    </row>
    <row r="29" spans="1:21" s="43" customFormat="1" ht="19.5" customHeight="1" x14ac:dyDescent="0.2">
      <c r="A29" s="92" t="s">
        <v>28</v>
      </c>
      <c r="B29" s="93">
        <v>26</v>
      </c>
      <c r="C29" s="94" t="s">
        <v>226</v>
      </c>
      <c r="D29" s="94" t="s">
        <v>227</v>
      </c>
      <c r="E29" s="126" t="s">
        <v>228</v>
      </c>
      <c r="F29" s="169" t="s">
        <v>87</v>
      </c>
      <c r="G29" s="92">
        <v>10</v>
      </c>
      <c r="H29" s="97">
        <v>2</v>
      </c>
      <c r="I29" s="92">
        <v>0</v>
      </c>
      <c r="J29" s="97">
        <v>0</v>
      </c>
      <c r="K29" s="92">
        <v>5</v>
      </c>
      <c r="L29" s="97">
        <v>9</v>
      </c>
      <c r="M29" s="92">
        <v>6</v>
      </c>
      <c r="N29" s="97">
        <v>10</v>
      </c>
      <c r="O29" s="92">
        <v>3</v>
      </c>
      <c r="P29" s="97">
        <v>9</v>
      </c>
      <c r="Q29" s="135">
        <f t="shared" si="0"/>
        <v>54</v>
      </c>
      <c r="R29" s="91">
        <f t="shared" si="1"/>
        <v>2</v>
      </c>
      <c r="S29" s="96">
        <f t="shared" si="2"/>
        <v>0.54</v>
      </c>
      <c r="T29" s="91" t="str">
        <f t="shared" si="3"/>
        <v>n.B</v>
      </c>
      <c r="U29" s="97" t="str">
        <f t="shared" si="5"/>
        <v/>
      </c>
    </row>
    <row r="30" spans="1:21" s="43" customFormat="1" ht="19.5" customHeight="1" x14ac:dyDescent="0.2">
      <c r="A30" s="92" t="s">
        <v>28</v>
      </c>
      <c r="B30" s="93">
        <v>11</v>
      </c>
      <c r="C30" s="94" t="s">
        <v>214</v>
      </c>
      <c r="D30" s="94" t="s">
        <v>33</v>
      </c>
      <c r="E30" s="126" t="s">
        <v>229</v>
      </c>
      <c r="F30" s="169" t="s">
        <v>87</v>
      </c>
      <c r="G30" s="92">
        <v>6</v>
      </c>
      <c r="H30" s="97">
        <v>6</v>
      </c>
      <c r="I30" s="92">
        <v>5</v>
      </c>
      <c r="J30" s="97">
        <v>2</v>
      </c>
      <c r="K30" s="92">
        <v>0</v>
      </c>
      <c r="L30" s="97">
        <v>0</v>
      </c>
      <c r="M30" s="92">
        <v>4</v>
      </c>
      <c r="N30" s="97">
        <v>9</v>
      </c>
      <c r="O30" s="92">
        <v>7</v>
      </c>
      <c r="P30" s="97">
        <v>8</v>
      </c>
      <c r="Q30" s="135">
        <f t="shared" si="0"/>
        <v>47</v>
      </c>
      <c r="R30" s="91">
        <f t="shared" si="1"/>
        <v>2</v>
      </c>
      <c r="S30" s="96">
        <f t="shared" si="2"/>
        <v>0.47</v>
      </c>
      <c r="T30" s="91" t="str">
        <f t="shared" si="3"/>
        <v>n.B</v>
      </c>
      <c r="U30" s="97" t="str">
        <f t="shared" si="5"/>
        <v/>
      </c>
    </row>
    <row r="31" spans="1:21" s="43" customFormat="1" ht="19.5" customHeight="1" thickBot="1" x14ac:dyDescent="0.25">
      <c r="A31" s="170" t="s">
        <v>28</v>
      </c>
      <c r="B31" s="171">
        <v>23</v>
      </c>
      <c r="C31" s="172" t="s">
        <v>230</v>
      </c>
      <c r="D31" s="172" t="s">
        <v>49</v>
      </c>
      <c r="E31" s="173" t="s">
        <v>231</v>
      </c>
      <c r="F31" s="174" t="s">
        <v>87</v>
      </c>
      <c r="G31" s="170">
        <v>0</v>
      </c>
      <c r="H31" s="175">
        <v>0</v>
      </c>
      <c r="I31" s="170">
        <v>0</v>
      </c>
      <c r="J31" s="175">
        <v>0</v>
      </c>
      <c r="K31" s="170">
        <v>10</v>
      </c>
      <c r="L31" s="175">
        <v>0</v>
      </c>
      <c r="M31" s="170">
        <v>10</v>
      </c>
      <c r="N31" s="175">
        <v>6</v>
      </c>
      <c r="O31" s="170">
        <v>6</v>
      </c>
      <c r="P31" s="175">
        <v>5</v>
      </c>
      <c r="Q31" s="176">
        <f t="shared" si="0"/>
        <v>37</v>
      </c>
      <c r="R31" s="177">
        <f t="shared" si="1"/>
        <v>5</v>
      </c>
      <c r="S31" s="178">
        <f t="shared" si="2"/>
        <v>0.37</v>
      </c>
      <c r="T31" s="177" t="str">
        <f t="shared" si="3"/>
        <v>n.B</v>
      </c>
      <c r="U31" s="175"/>
    </row>
  </sheetData>
  <mergeCells count="9">
    <mergeCell ref="A5:B5"/>
    <mergeCell ref="C5:D5"/>
    <mergeCell ref="G4:U4"/>
    <mergeCell ref="A4:E4"/>
    <mergeCell ref="G5:H5"/>
    <mergeCell ref="I5:J5"/>
    <mergeCell ref="K5:L5"/>
    <mergeCell ref="M5:N5"/>
    <mergeCell ref="O5:P5"/>
  </mergeCells>
  <phoneticPr fontId="2" type="noConversion"/>
  <printOptions horizontalCentered="1"/>
  <pageMargins left="0.23622047244094491" right="0.23622047244094491" top="0.74803149606299213" bottom="0.47244094488188981" header="0.55118110236220474" footer="0.23622047244094491"/>
  <pageSetup paperSize="9" scale="68" fitToHeight="2" orientation="landscape" r:id="rId1"/>
  <headerFooter alignWithMargins="0">
    <oddHeader>&amp;C&amp;"Arial,Fett Kursiv"&amp;14&amp;A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view="pageBreakPreview" zoomScale="90" zoomScaleNormal="86" workbookViewId="0">
      <pane ySplit="5" topLeftCell="A6" activePane="bottomLeft" state="frozen"/>
      <selection activeCell="G17" sqref="G17"/>
      <selection pane="bottomLeft" activeCell="C6" sqref="C6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3.140625" style="9" bestFit="1" customWidth="1"/>
    <col min="4" max="4" width="11.140625" style="9" bestFit="1" customWidth="1"/>
    <col min="5" max="5" width="33.42578125" style="9" bestFit="1" customWidth="1"/>
    <col min="6" max="6" width="19.7109375" style="9" bestFit="1" customWidth="1"/>
    <col min="7" max="16" width="5.85546875" style="9" customWidth="1"/>
    <col min="17" max="17" width="6.85546875" style="9" customWidth="1"/>
    <col min="18" max="18" width="5.42578125" style="9" bestFit="1" customWidth="1"/>
    <col min="19" max="19" width="7" style="9" bestFit="1" customWidth="1"/>
    <col min="20" max="20" width="11.140625" style="9" bestFit="1" customWidth="1"/>
    <col min="21" max="21" width="6.5703125" style="9" customWidth="1"/>
    <col min="22" max="16384" width="14.85546875" style="9"/>
  </cols>
  <sheetData>
    <row r="1" spans="1:37" ht="24" customHeight="1" x14ac:dyDescent="0.2">
      <c r="A1" s="1" t="s">
        <v>85</v>
      </c>
      <c r="B1" s="2"/>
      <c r="C1" s="3"/>
      <c r="D1" s="3"/>
      <c r="E1" s="3"/>
      <c r="F1" s="3"/>
      <c r="G1" s="4" t="s">
        <v>63</v>
      </c>
      <c r="H1" s="141"/>
      <c r="I1" s="137" t="s">
        <v>123</v>
      </c>
      <c r="J1" s="137"/>
      <c r="K1" s="137"/>
      <c r="L1" s="141"/>
      <c r="M1" s="137"/>
      <c r="N1" s="137" t="s">
        <v>121</v>
      </c>
      <c r="O1" s="4"/>
      <c r="P1" s="4"/>
      <c r="Q1" s="5"/>
      <c r="R1" s="6"/>
      <c r="S1" s="6"/>
      <c r="T1" s="6"/>
      <c r="U1" s="7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2">
      <c r="A2" s="10" t="s">
        <v>84</v>
      </c>
      <c r="B2" s="11"/>
      <c r="C2" s="12"/>
      <c r="D2" s="12"/>
      <c r="E2" s="90"/>
      <c r="F2" s="90"/>
      <c r="G2" s="119"/>
      <c r="H2" s="142"/>
      <c r="I2" s="138" t="s">
        <v>124</v>
      </c>
      <c r="J2" s="139"/>
      <c r="K2" s="139"/>
      <c r="L2" s="142"/>
      <c r="M2" s="138"/>
      <c r="N2" s="138" t="s">
        <v>125</v>
      </c>
      <c r="O2" s="120"/>
      <c r="P2" s="120"/>
      <c r="Q2" s="120"/>
      <c r="R2" s="120"/>
      <c r="S2" s="120"/>
      <c r="T2" s="120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thickBot="1" x14ac:dyDescent="0.25">
      <c r="A3" s="14" t="s">
        <v>20</v>
      </c>
      <c r="B3" s="11"/>
      <c r="C3" s="12"/>
      <c r="D3" s="12"/>
      <c r="E3" s="88"/>
      <c r="F3" s="88"/>
      <c r="G3" s="15"/>
      <c r="H3" s="147"/>
      <c r="I3" s="140" t="s">
        <v>120</v>
      </c>
      <c r="J3" s="140"/>
      <c r="K3" s="140"/>
      <c r="L3" s="147"/>
      <c r="M3" s="140"/>
      <c r="N3" s="15"/>
      <c r="O3" s="15"/>
      <c r="P3" s="15"/>
      <c r="Q3" s="17"/>
      <c r="R3" s="18"/>
      <c r="S3" s="18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9.5" customHeight="1" thickBot="1" x14ac:dyDescent="0.25">
      <c r="A4" s="251" t="s">
        <v>7</v>
      </c>
      <c r="B4" s="255"/>
      <c r="C4" s="255"/>
      <c r="D4" s="255"/>
      <c r="E4" s="255"/>
      <c r="F4" s="156"/>
      <c r="G4" s="253" t="s">
        <v>8</v>
      </c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6.25" customHeight="1" thickBot="1" x14ac:dyDescent="0.25">
      <c r="A5" s="249" t="s">
        <v>9</v>
      </c>
      <c r="B5" s="250"/>
      <c r="C5" s="251" t="s">
        <v>10</v>
      </c>
      <c r="D5" s="252"/>
      <c r="E5" s="154" t="s">
        <v>11</v>
      </c>
      <c r="F5" s="155" t="s">
        <v>83</v>
      </c>
      <c r="G5" s="256" t="s">
        <v>69</v>
      </c>
      <c r="H5" s="257"/>
      <c r="I5" s="256" t="s">
        <v>64</v>
      </c>
      <c r="J5" s="257"/>
      <c r="K5" s="256" t="s">
        <v>65</v>
      </c>
      <c r="L5" s="257"/>
      <c r="M5" s="256" t="s">
        <v>66</v>
      </c>
      <c r="N5" s="257"/>
      <c r="O5" s="256" t="s">
        <v>67</v>
      </c>
      <c r="P5" s="257"/>
      <c r="Q5" s="22" t="s">
        <v>12</v>
      </c>
      <c r="R5" s="155" t="s">
        <v>13</v>
      </c>
      <c r="S5" s="23" t="s">
        <v>14</v>
      </c>
      <c r="T5" s="155" t="s">
        <v>15</v>
      </c>
      <c r="U5" s="155" t="s">
        <v>16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s="26" customFormat="1" ht="19.5" customHeight="1" x14ac:dyDescent="0.25">
      <c r="A6" s="50" t="s">
        <v>19</v>
      </c>
      <c r="B6" s="51">
        <v>10</v>
      </c>
      <c r="C6" s="52" t="s">
        <v>46</v>
      </c>
      <c r="D6" s="52" t="s">
        <v>47</v>
      </c>
      <c r="E6" s="148" t="s">
        <v>126</v>
      </c>
      <c r="F6" s="163" t="s">
        <v>87</v>
      </c>
      <c r="G6" s="50">
        <v>10</v>
      </c>
      <c r="H6" s="55">
        <v>10</v>
      </c>
      <c r="I6" s="127">
        <v>10</v>
      </c>
      <c r="J6" s="128">
        <v>9</v>
      </c>
      <c r="K6" s="127">
        <v>8</v>
      </c>
      <c r="L6" s="128">
        <v>9</v>
      </c>
      <c r="M6" s="127">
        <v>9</v>
      </c>
      <c r="N6" s="128">
        <v>10</v>
      </c>
      <c r="O6" s="127">
        <v>10</v>
      </c>
      <c r="P6" s="128">
        <v>9</v>
      </c>
      <c r="Q6" s="53">
        <f t="shared" ref="Q6:Q29" si="0">SUM(G6:P6)</f>
        <v>94</v>
      </c>
      <c r="R6" s="54">
        <f t="shared" ref="R6:R29" si="1">COUNTIF(G6:P6,0)</f>
        <v>0</v>
      </c>
      <c r="S6" s="57">
        <f t="shared" ref="S6:S29" si="2">ROUND(IF(ISNUMBER(G6),Q6/(COUNTA(G6:P6)*10),""),2)</f>
        <v>0.94</v>
      </c>
      <c r="T6" s="36" t="str">
        <f t="shared" ref="T6:T29" si="3">IF(ISNUMBER(G6),IF(R6&gt;0,"n.B",IF(S6&lt;51%,"n.B.",IF(S6&lt;65%,"bestanden",IF(S6&lt;81%,"gut",IF(S6&lt;91%,"sehr gut","vorzüglich"))))),"")</f>
        <v>vorzüglich</v>
      </c>
      <c r="U6" s="55">
        <f>IF(ISNUMBER(G6),IF(R6&gt;0,"",RANK(Q6,$Q$6:$Q$19)),"")</f>
        <v>1</v>
      </c>
    </row>
    <row r="7" spans="1:37" s="26" customFormat="1" ht="19.5" customHeight="1" x14ac:dyDescent="0.25">
      <c r="A7" s="27" t="s">
        <v>19</v>
      </c>
      <c r="B7" s="28">
        <v>9</v>
      </c>
      <c r="C7" s="29" t="s">
        <v>104</v>
      </c>
      <c r="D7" s="29" t="s">
        <v>105</v>
      </c>
      <c r="E7" s="149" t="s">
        <v>127</v>
      </c>
      <c r="F7" s="179" t="s">
        <v>86</v>
      </c>
      <c r="G7" s="27">
        <v>9</v>
      </c>
      <c r="H7" s="31">
        <v>10</v>
      </c>
      <c r="I7" s="27">
        <v>10</v>
      </c>
      <c r="J7" s="31">
        <v>6</v>
      </c>
      <c r="K7" s="27">
        <v>10</v>
      </c>
      <c r="L7" s="31">
        <v>10</v>
      </c>
      <c r="M7" s="27">
        <v>10</v>
      </c>
      <c r="N7" s="31">
        <v>10</v>
      </c>
      <c r="O7" s="27">
        <v>7</v>
      </c>
      <c r="P7" s="31">
        <v>6</v>
      </c>
      <c r="Q7" s="56">
        <f t="shared" si="0"/>
        <v>88</v>
      </c>
      <c r="R7" s="30">
        <f t="shared" si="1"/>
        <v>0</v>
      </c>
      <c r="S7" s="58">
        <f t="shared" si="2"/>
        <v>0.88</v>
      </c>
      <c r="T7" s="30" t="str">
        <f t="shared" si="3"/>
        <v>sehr gut</v>
      </c>
      <c r="U7" s="31">
        <f>IF(ISNUMBER(G7),IF(R7&gt;0,"",RANK(Q7,$Q$6:$Q$19)),"")</f>
        <v>2</v>
      </c>
    </row>
    <row r="8" spans="1:37" s="26" customFormat="1" ht="19.5" customHeight="1" x14ac:dyDescent="0.25">
      <c r="A8" s="32" t="s">
        <v>19</v>
      </c>
      <c r="B8" s="33">
        <v>3</v>
      </c>
      <c r="C8" s="34" t="s">
        <v>128</v>
      </c>
      <c r="D8" s="34" t="s">
        <v>40</v>
      </c>
      <c r="E8" s="121" t="s">
        <v>79</v>
      </c>
      <c r="F8" s="165" t="s">
        <v>87</v>
      </c>
      <c r="G8" s="32">
        <v>10</v>
      </c>
      <c r="H8" s="25">
        <v>10</v>
      </c>
      <c r="I8" s="32">
        <v>10</v>
      </c>
      <c r="J8" s="25">
        <v>7</v>
      </c>
      <c r="K8" s="32">
        <v>10</v>
      </c>
      <c r="L8" s="25">
        <v>7</v>
      </c>
      <c r="M8" s="32">
        <v>8</v>
      </c>
      <c r="N8" s="25">
        <v>8</v>
      </c>
      <c r="O8" s="32">
        <v>8</v>
      </c>
      <c r="P8" s="25">
        <v>10</v>
      </c>
      <c r="Q8" s="35">
        <f t="shared" si="0"/>
        <v>88</v>
      </c>
      <c r="R8" s="36">
        <f t="shared" si="1"/>
        <v>0</v>
      </c>
      <c r="S8" s="57">
        <f t="shared" si="2"/>
        <v>0.88</v>
      </c>
      <c r="T8" s="36" t="str">
        <f t="shared" si="3"/>
        <v>sehr gut</v>
      </c>
      <c r="U8" s="25">
        <f>IF(ISNUMBER(G8),IF(R8&gt;0,"",RANK(Q8,$Q$6:$Q$19)),"")+1</f>
        <v>3</v>
      </c>
    </row>
    <row r="9" spans="1:37" s="43" customFormat="1" ht="19.5" customHeight="1" x14ac:dyDescent="0.2">
      <c r="A9" s="44" t="s">
        <v>19</v>
      </c>
      <c r="B9" s="45">
        <v>11</v>
      </c>
      <c r="C9" s="46" t="s">
        <v>44</v>
      </c>
      <c r="D9" s="46" t="s">
        <v>36</v>
      </c>
      <c r="E9" s="123" t="s">
        <v>45</v>
      </c>
      <c r="F9" s="166" t="s">
        <v>87</v>
      </c>
      <c r="G9" s="44">
        <v>6</v>
      </c>
      <c r="H9" s="49">
        <v>10</v>
      </c>
      <c r="I9" s="44">
        <v>10</v>
      </c>
      <c r="J9" s="49">
        <v>10</v>
      </c>
      <c r="K9" s="44">
        <v>2</v>
      </c>
      <c r="L9" s="49">
        <v>10</v>
      </c>
      <c r="M9" s="44">
        <v>10</v>
      </c>
      <c r="N9" s="49">
        <v>9</v>
      </c>
      <c r="O9" s="44">
        <v>9</v>
      </c>
      <c r="P9" s="49">
        <v>10</v>
      </c>
      <c r="Q9" s="47">
        <f t="shared" si="0"/>
        <v>86</v>
      </c>
      <c r="R9" s="48">
        <f t="shared" si="1"/>
        <v>0</v>
      </c>
      <c r="S9" s="60">
        <f t="shared" si="2"/>
        <v>0.86</v>
      </c>
      <c r="T9" s="48" t="str">
        <f t="shared" si="3"/>
        <v>sehr gut</v>
      </c>
      <c r="U9" s="49">
        <f>IF(ISNUMBER(G9),IF(R9&gt;0,"",RANK(Q9,$Q$6:$Q$19)),"")</f>
        <v>4</v>
      </c>
    </row>
    <row r="10" spans="1:37" s="43" customFormat="1" ht="19.5" customHeight="1" x14ac:dyDescent="0.2">
      <c r="A10" s="37" t="s">
        <v>19</v>
      </c>
      <c r="B10" s="38">
        <v>16</v>
      </c>
      <c r="C10" s="39" t="s">
        <v>129</v>
      </c>
      <c r="D10" s="39" t="s">
        <v>130</v>
      </c>
      <c r="E10" s="125" t="s">
        <v>131</v>
      </c>
      <c r="F10" s="168" t="s">
        <v>87</v>
      </c>
      <c r="G10" s="37">
        <v>10</v>
      </c>
      <c r="H10" s="42">
        <v>10</v>
      </c>
      <c r="I10" s="37">
        <v>10</v>
      </c>
      <c r="J10" s="42">
        <v>8</v>
      </c>
      <c r="K10" s="37">
        <v>7</v>
      </c>
      <c r="L10" s="42">
        <v>9</v>
      </c>
      <c r="M10" s="37">
        <v>7</v>
      </c>
      <c r="N10" s="42">
        <v>7</v>
      </c>
      <c r="O10" s="37">
        <v>9</v>
      </c>
      <c r="P10" s="42">
        <v>9</v>
      </c>
      <c r="Q10" s="40">
        <f t="shared" si="0"/>
        <v>86</v>
      </c>
      <c r="R10" s="41">
        <f t="shared" si="1"/>
        <v>0</v>
      </c>
      <c r="S10" s="59">
        <f t="shared" si="2"/>
        <v>0.86</v>
      </c>
      <c r="T10" s="41" t="str">
        <f t="shared" si="3"/>
        <v>sehr gut</v>
      </c>
      <c r="U10" s="42">
        <f>IF(ISNUMBER(G10),IF(R10&gt;0,"",RANK(Q10,$Q$6:$Q$19)),"")</f>
        <v>4</v>
      </c>
    </row>
    <row r="11" spans="1:37" s="43" customFormat="1" ht="19.5" customHeight="1" x14ac:dyDescent="0.2">
      <c r="A11" s="44" t="s">
        <v>19</v>
      </c>
      <c r="B11" s="45">
        <v>5</v>
      </c>
      <c r="C11" s="46" t="s">
        <v>132</v>
      </c>
      <c r="D11" s="46" t="s">
        <v>133</v>
      </c>
      <c r="E11" s="123" t="s">
        <v>134</v>
      </c>
      <c r="F11" s="166" t="s">
        <v>87</v>
      </c>
      <c r="G11" s="44">
        <v>9</v>
      </c>
      <c r="H11" s="49">
        <v>10</v>
      </c>
      <c r="I11" s="44">
        <v>7</v>
      </c>
      <c r="J11" s="49">
        <v>4</v>
      </c>
      <c r="K11" s="44">
        <v>10</v>
      </c>
      <c r="L11" s="49">
        <v>10</v>
      </c>
      <c r="M11" s="44">
        <v>10</v>
      </c>
      <c r="N11" s="49">
        <v>10</v>
      </c>
      <c r="O11" s="44">
        <v>8</v>
      </c>
      <c r="P11" s="49">
        <v>7</v>
      </c>
      <c r="Q11" s="47">
        <f t="shared" si="0"/>
        <v>85</v>
      </c>
      <c r="R11" s="48">
        <f t="shared" si="1"/>
        <v>0</v>
      </c>
      <c r="S11" s="60">
        <f t="shared" si="2"/>
        <v>0.85</v>
      </c>
      <c r="T11" s="48" t="str">
        <f t="shared" si="3"/>
        <v>sehr gut</v>
      </c>
      <c r="U11" s="49">
        <f t="shared" ref="U11:U19" si="4">IF(ISNUMBER(G11),IF(R11&gt;0,"",RANK(Q11,$Q$6:$Q$19)),"")</f>
        <v>6</v>
      </c>
    </row>
    <row r="12" spans="1:37" s="43" customFormat="1" ht="19.5" customHeight="1" x14ac:dyDescent="0.2">
      <c r="A12" s="37" t="s">
        <v>19</v>
      </c>
      <c r="B12" s="38">
        <v>13</v>
      </c>
      <c r="C12" s="39" t="s">
        <v>31</v>
      </c>
      <c r="D12" s="39" t="s">
        <v>32</v>
      </c>
      <c r="E12" s="125" t="s">
        <v>135</v>
      </c>
      <c r="F12" s="168" t="s">
        <v>87</v>
      </c>
      <c r="G12" s="37">
        <v>10</v>
      </c>
      <c r="H12" s="42">
        <v>10</v>
      </c>
      <c r="I12" s="37">
        <v>10</v>
      </c>
      <c r="J12" s="42">
        <v>7</v>
      </c>
      <c r="K12" s="37">
        <v>7</v>
      </c>
      <c r="L12" s="42">
        <v>8</v>
      </c>
      <c r="M12" s="37">
        <v>10</v>
      </c>
      <c r="N12" s="42">
        <v>10</v>
      </c>
      <c r="O12" s="37">
        <v>9</v>
      </c>
      <c r="P12" s="42">
        <v>4</v>
      </c>
      <c r="Q12" s="40">
        <f t="shared" si="0"/>
        <v>85</v>
      </c>
      <c r="R12" s="41">
        <f t="shared" si="1"/>
        <v>0</v>
      </c>
      <c r="S12" s="59">
        <f t="shared" si="2"/>
        <v>0.85</v>
      </c>
      <c r="T12" s="41" t="str">
        <f t="shared" si="3"/>
        <v>sehr gut</v>
      </c>
      <c r="U12" s="42">
        <f t="shared" si="4"/>
        <v>6</v>
      </c>
    </row>
    <row r="13" spans="1:37" s="43" customFormat="1" ht="19.5" customHeight="1" x14ac:dyDescent="0.2">
      <c r="A13" s="44" t="s">
        <v>19</v>
      </c>
      <c r="B13" s="45">
        <v>1</v>
      </c>
      <c r="C13" s="46" t="s">
        <v>136</v>
      </c>
      <c r="D13" s="46" t="s">
        <v>137</v>
      </c>
      <c r="E13" s="123" t="s">
        <v>138</v>
      </c>
      <c r="F13" s="166" t="s">
        <v>87</v>
      </c>
      <c r="G13" s="44">
        <v>10</v>
      </c>
      <c r="H13" s="49">
        <v>3</v>
      </c>
      <c r="I13" s="44">
        <v>9</v>
      </c>
      <c r="J13" s="49">
        <v>7</v>
      </c>
      <c r="K13" s="44">
        <v>10</v>
      </c>
      <c r="L13" s="49">
        <v>9</v>
      </c>
      <c r="M13" s="44">
        <v>10</v>
      </c>
      <c r="N13" s="49">
        <v>10</v>
      </c>
      <c r="O13" s="44">
        <v>5</v>
      </c>
      <c r="P13" s="49">
        <v>10</v>
      </c>
      <c r="Q13" s="47">
        <f t="shared" si="0"/>
        <v>83</v>
      </c>
      <c r="R13" s="48">
        <f t="shared" si="1"/>
        <v>0</v>
      </c>
      <c r="S13" s="60">
        <f t="shared" si="2"/>
        <v>0.83</v>
      </c>
      <c r="T13" s="48" t="str">
        <f t="shared" si="3"/>
        <v>sehr gut</v>
      </c>
      <c r="U13" s="49">
        <f t="shared" si="4"/>
        <v>8</v>
      </c>
    </row>
    <row r="14" spans="1:37" s="43" customFormat="1" ht="19.5" customHeight="1" x14ac:dyDescent="0.2">
      <c r="A14" s="37" t="s">
        <v>19</v>
      </c>
      <c r="B14" s="38">
        <v>6</v>
      </c>
      <c r="C14" s="39" t="s">
        <v>139</v>
      </c>
      <c r="D14" s="39" t="s">
        <v>140</v>
      </c>
      <c r="E14" s="125" t="s">
        <v>141</v>
      </c>
      <c r="F14" s="168" t="s">
        <v>87</v>
      </c>
      <c r="G14" s="37">
        <v>10</v>
      </c>
      <c r="H14" s="42">
        <v>6</v>
      </c>
      <c r="I14" s="37">
        <v>10</v>
      </c>
      <c r="J14" s="42">
        <v>5</v>
      </c>
      <c r="K14" s="37">
        <v>10</v>
      </c>
      <c r="L14" s="42">
        <v>8</v>
      </c>
      <c r="M14" s="37">
        <v>10</v>
      </c>
      <c r="N14" s="42">
        <v>10</v>
      </c>
      <c r="O14" s="37">
        <v>4</v>
      </c>
      <c r="P14" s="42">
        <v>10</v>
      </c>
      <c r="Q14" s="40">
        <f t="shared" si="0"/>
        <v>83</v>
      </c>
      <c r="R14" s="41">
        <f t="shared" si="1"/>
        <v>0</v>
      </c>
      <c r="S14" s="59">
        <f t="shared" si="2"/>
        <v>0.83</v>
      </c>
      <c r="T14" s="41" t="str">
        <f t="shared" si="3"/>
        <v>sehr gut</v>
      </c>
      <c r="U14" s="42">
        <f t="shared" si="4"/>
        <v>8</v>
      </c>
    </row>
    <row r="15" spans="1:37" s="43" customFormat="1" ht="19.5" customHeight="1" x14ac:dyDescent="0.2">
      <c r="A15" s="44" t="s">
        <v>19</v>
      </c>
      <c r="B15" s="45">
        <v>22</v>
      </c>
      <c r="C15" s="46" t="s">
        <v>142</v>
      </c>
      <c r="D15" s="46" t="s">
        <v>52</v>
      </c>
      <c r="E15" s="123" t="s">
        <v>143</v>
      </c>
      <c r="F15" s="166" t="s">
        <v>86</v>
      </c>
      <c r="G15" s="44">
        <v>9</v>
      </c>
      <c r="H15" s="49">
        <v>10</v>
      </c>
      <c r="I15" s="44">
        <v>10</v>
      </c>
      <c r="J15" s="49">
        <v>10</v>
      </c>
      <c r="K15" s="44">
        <v>3</v>
      </c>
      <c r="L15" s="49">
        <v>8</v>
      </c>
      <c r="M15" s="44">
        <v>7</v>
      </c>
      <c r="N15" s="49">
        <v>10</v>
      </c>
      <c r="O15" s="44">
        <v>7</v>
      </c>
      <c r="P15" s="49">
        <v>9</v>
      </c>
      <c r="Q15" s="47">
        <f t="shared" si="0"/>
        <v>83</v>
      </c>
      <c r="R15" s="48">
        <f t="shared" si="1"/>
        <v>0</v>
      </c>
      <c r="S15" s="60">
        <f t="shared" si="2"/>
        <v>0.83</v>
      </c>
      <c r="T15" s="48" t="str">
        <f t="shared" si="3"/>
        <v>sehr gut</v>
      </c>
      <c r="U15" s="49">
        <f t="shared" si="4"/>
        <v>8</v>
      </c>
    </row>
    <row r="16" spans="1:37" s="43" customFormat="1" ht="19.5" customHeight="1" x14ac:dyDescent="0.2">
      <c r="A16" s="37" t="s">
        <v>19</v>
      </c>
      <c r="B16" s="38">
        <v>12</v>
      </c>
      <c r="C16" s="39" t="s">
        <v>144</v>
      </c>
      <c r="D16" s="39" t="s">
        <v>145</v>
      </c>
      <c r="E16" s="125" t="s">
        <v>146</v>
      </c>
      <c r="F16" s="168" t="s">
        <v>87</v>
      </c>
      <c r="G16" s="37">
        <v>9</v>
      </c>
      <c r="H16" s="42">
        <v>9</v>
      </c>
      <c r="I16" s="37">
        <v>10</v>
      </c>
      <c r="J16" s="42">
        <v>3</v>
      </c>
      <c r="K16" s="37">
        <v>10</v>
      </c>
      <c r="L16" s="42">
        <v>10</v>
      </c>
      <c r="M16" s="37">
        <v>10</v>
      </c>
      <c r="N16" s="42">
        <v>10</v>
      </c>
      <c r="O16" s="37">
        <v>5</v>
      </c>
      <c r="P16" s="42">
        <v>6</v>
      </c>
      <c r="Q16" s="40">
        <f t="shared" si="0"/>
        <v>82</v>
      </c>
      <c r="R16" s="41">
        <f t="shared" si="1"/>
        <v>0</v>
      </c>
      <c r="S16" s="59">
        <f t="shared" si="2"/>
        <v>0.82</v>
      </c>
      <c r="T16" s="41" t="str">
        <f t="shared" si="3"/>
        <v>sehr gut</v>
      </c>
      <c r="U16" s="42">
        <f t="shared" si="4"/>
        <v>11</v>
      </c>
    </row>
    <row r="17" spans="1:21" s="43" customFormat="1" ht="19.5" customHeight="1" x14ac:dyDescent="0.2">
      <c r="A17" s="44" t="s">
        <v>19</v>
      </c>
      <c r="B17" s="45">
        <v>19</v>
      </c>
      <c r="C17" s="46" t="s">
        <v>97</v>
      </c>
      <c r="D17" s="46" t="s">
        <v>98</v>
      </c>
      <c r="E17" s="123" t="s">
        <v>147</v>
      </c>
      <c r="F17" s="166" t="s">
        <v>100</v>
      </c>
      <c r="G17" s="44">
        <v>10</v>
      </c>
      <c r="H17" s="49">
        <v>10</v>
      </c>
      <c r="I17" s="44">
        <v>10</v>
      </c>
      <c r="J17" s="49">
        <v>2</v>
      </c>
      <c r="K17" s="44">
        <v>10</v>
      </c>
      <c r="L17" s="49">
        <v>10</v>
      </c>
      <c r="M17" s="44">
        <v>8</v>
      </c>
      <c r="N17" s="49">
        <v>10</v>
      </c>
      <c r="O17" s="44">
        <v>7</v>
      </c>
      <c r="P17" s="49">
        <v>3</v>
      </c>
      <c r="Q17" s="47">
        <f t="shared" si="0"/>
        <v>80</v>
      </c>
      <c r="R17" s="48">
        <f t="shared" si="1"/>
        <v>0</v>
      </c>
      <c r="S17" s="60">
        <f t="shared" si="2"/>
        <v>0.8</v>
      </c>
      <c r="T17" s="48" t="str">
        <f t="shared" si="3"/>
        <v>gut</v>
      </c>
      <c r="U17" s="49">
        <f t="shared" si="4"/>
        <v>12</v>
      </c>
    </row>
    <row r="18" spans="1:21" s="43" customFormat="1" ht="19.5" customHeight="1" x14ac:dyDescent="0.2">
      <c r="A18" s="111" t="s">
        <v>19</v>
      </c>
      <c r="B18" s="112">
        <v>2</v>
      </c>
      <c r="C18" s="113" t="s">
        <v>77</v>
      </c>
      <c r="D18" s="113" t="s">
        <v>29</v>
      </c>
      <c r="E18" s="124" t="s">
        <v>78</v>
      </c>
      <c r="F18" s="167" t="s">
        <v>86</v>
      </c>
      <c r="G18" s="111">
        <v>5</v>
      </c>
      <c r="H18" s="117">
        <v>10</v>
      </c>
      <c r="I18" s="111">
        <v>10</v>
      </c>
      <c r="J18" s="117">
        <v>5</v>
      </c>
      <c r="K18" s="111">
        <v>10</v>
      </c>
      <c r="L18" s="117">
        <v>10</v>
      </c>
      <c r="M18" s="111">
        <v>7</v>
      </c>
      <c r="N18" s="117">
        <v>10</v>
      </c>
      <c r="O18" s="111">
        <v>6</v>
      </c>
      <c r="P18" s="117">
        <v>6</v>
      </c>
      <c r="Q18" s="114">
        <f t="shared" si="0"/>
        <v>79</v>
      </c>
      <c r="R18" s="115">
        <f t="shared" si="1"/>
        <v>0</v>
      </c>
      <c r="S18" s="116">
        <f t="shared" si="2"/>
        <v>0.79</v>
      </c>
      <c r="T18" s="115" t="str">
        <f t="shared" si="3"/>
        <v>gut</v>
      </c>
      <c r="U18" s="42">
        <f t="shared" si="4"/>
        <v>13</v>
      </c>
    </row>
    <row r="19" spans="1:21" s="43" customFormat="1" ht="19.5" customHeight="1" x14ac:dyDescent="0.2">
      <c r="A19" s="44" t="s">
        <v>19</v>
      </c>
      <c r="B19" s="45">
        <v>17</v>
      </c>
      <c r="C19" s="46" t="s">
        <v>71</v>
      </c>
      <c r="D19" s="46" t="s">
        <v>33</v>
      </c>
      <c r="E19" s="123" t="s">
        <v>72</v>
      </c>
      <c r="F19" s="166" t="s">
        <v>86</v>
      </c>
      <c r="G19" s="44">
        <v>10</v>
      </c>
      <c r="H19" s="49">
        <v>10</v>
      </c>
      <c r="I19" s="44">
        <v>10</v>
      </c>
      <c r="J19" s="49">
        <v>5</v>
      </c>
      <c r="K19" s="44">
        <v>8</v>
      </c>
      <c r="L19" s="49">
        <v>8</v>
      </c>
      <c r="M19" s="44">
        <v>9</v>
      </c>
      <c r="N19" s="49">
        <v>1</v>
      </c>
      <c r="O19" s="44">
        <v>5</v>
      </c>
      <c r="P19" s="49">
        <v>10</v>
      </c>
      <c r="Q19" s="47">
        <f t="shared" si="0"/>
        <v>76</v>
      </c>
      <c r="R19" s="48">
        <f t="shared" si="1"/>
        <v>0</v>
      </c>
      <c r="S19" s="60">
        <f t="shared" si="2"/>
        <v>0.76</v>
      </c>
      <c r="T19" s="48" t="str">
        <f t="shared" si="3"/>
        <v>gut</v>
      </c>
      <c r="U19" s="49">
        <f t="shared" si="4"/>
        <v>14</v>
      </c>
    </row>
    <row r="20" spans="1:21" s="43" customFormat="1" ht="19.5" customHeight="1" x14ac:dyDescent="0.2">
      <c r="A20" s="92" t="s">
        <v>19</v>
      </c>
      <c r="B20" s="93">
        <v>15</v>
      </c>
      <c r="C20" s="94" t="s">
        <v>73</v>
      </c>
      <c r="D20" s="94" t="s">
        <v>74</v>
      </c>
      <c r="E20" s="126" t="s">
        <v>75</v>
      </c>
      <c r="F20" s="169" t="s">
        <v>87</v>
      </c>
      <c r="G20" s="92">
        <v>0</v>
      </c>
      <c r="H20" s="97">
        <v>10</v>
      </c>
      <c r="I20" s="92">
        <v>9</v>
      </c>
      <c r="J20" s="97">
        <v>9</v>
      </c>
      <c r="K20" s="92">
        <v>6</v>
      </c>
      <c r="L20" s="97">
        <v>10</v>
      </c>
      <c r="M20" s="92">
        <v>10</v>
      </c>
      <c r="N20" s="97">
        <v>10</v>
      </c>
      <c r="O20" s="92">
        <v>9</v>
      </c>
      <c r="P20" s="97">
        <v>10</v>
      </c>
      <c r="Q20" s="95">
        <f t="shared" si="0"/>
        <v>83</v>
      </c>
      <c r="R20" s="91">
        <f t="shared" si="1"/>
        <v>1</v>
      </c>
      <c r="S20" s="96">
        <f t="shared" si="2"/>
        <v>0.83</v>
      </c>
      <c r="T20" s="91" t="str">
        <f t="shared" si="3"/>
        <v>n.B</v>
      </c>
      <c r="U20" s="97"/>
    </row>
    <row r="21" spans="1:21" s="43" customFormat="1" ht="19.5" customHeight="1" x14ac:dyDescent="0.2">
      <c r="A21" s="92" t="s">
        <v>19</v>
      </c>
      <c r="B21" s="93">
        <v>21</v>
      </c>
      <c r="C21" s="94" t="s">
        <v>148</v>
      </c>
      <c r="D21" s="94" t="s">
        <v>149</v>
      </c>
      <c r="E21" s="126" t="s">
        <v>150</v>
      </c>
      <c r="F21" s="169" t="s">
        <v>87</v>
      </c>
      <c r="G21" s="92">
        <v>10</v>
      </c>
      <c r="H21" s="97">
        <v>10</v>
      </c>
      <c r="I21" s="92">
        <v>10</v>
      </c>
      <c r="J21" s="97">
        <v>9</v>
      </c>
      <c r="K21" s="92">
        <v>10</v>
      </c>
      <c r="L21" s="97">
        <v>6</v>
      </c>
      <c r="M21" s="92">
        <v>10</v>
      </c>
      <c r="N21" s="97">
        <v>10</v>
      </c>
      <c r="O21" s="92">
        <v>6</v>
      </c>
      <c r="P21" s="97">
        <v>0</v>
      </c>
      <c r="Q21" s="95">
        <f t="shared" si="0"/>
        <v>81</v>
      </c>
      <c r="R21" s="91">
        <f t="shared" si="1"/>
        <v>1</v>
      </c>
      <c r="S21" s="96">
        <f t="shared" si="2"/>
        <v>0.81</v>
      </c>
      <c r="T21" s="91" t="str">
        <f t="shared" si="3"/>
        <v>n.B</v>
      </c>
      <c r="U21" s="97"/>
    </row>
    <row r="22" spans="1:21" s="43" customFormat="1" ht="19.5" customHeight="1" x14ac:dyDescent="0.2">
      <c r="A22" s="92" t="s">
        <v>19</v>
      </c>
      <c r="B22" s="93">
        <v>18</v>
      </c>
      <c r="C22" s="94" t="s">
        <v>151</v>
      </c>
      <c r="D22" s="94" t="s">
        <v>152</v>
      </c>
      <c r="E22" s="126" t="s">
        <v>153</v>
      </c>
      <c r="F22" s="169" t="s">
        <v>87</v>
      </c>
      <c r="G22" s="92">
        <v>0</v>
      </c>
      <c r="H22" s="97">
        <v>10</v>
      </c>
      <c r="I22" s="92">
        <v>10</v>
      </c>
      <c r="J22" s="97">
        <v>4</v>
      </c>
      <c r="K22" s="92">
        <v>10</v>
      </c>
      <c r="L22" s="97">
        <v>9</v>
      </c>
      <c r="M22" s="92">
        <v>10</v>
      </c>
      <c r="N22" s="97">
        <v>7</v>
      </c>
      <c r="O22" s="92">
        <v>8</v>
      </c>
      <c r="P22" s="97">
        <v>10</v>
      </c>
      <c r="Q22" s="95">
        <f t="shared" si="0"/>
        <v>78</v>
      </c>
      <c r="R22" s="91">
        <f t="shared" si="1"/>
        <v>1</v>
      </c>
      <c r="S22" s="96">
        <f t="shared" si="2"/>
        <v>0.78</v>
      </c>
      <c r="T22" s="91" t="str">
        <f t="shared" si="3"/>
        <v>n.B</v>
      </c>
      <c r="U22" s="97"/>
    </row>
    <row r="23" spans="1:21" s="43" customFormat="1" ht="19.5" customHeight="1" x14ac:dyDescent="0.2">
      <c r="A23" s="92" t="s">
        <v>19</v>
      </c>
      <c r="B23" s="93">
        <v>14</v>
      </c>
      <c r="C23" s="94" t="s">
        <v>154</v>
      </c>
      <c r="D23" s="94" t="s">
        <v>155</v>
      </c>
      <c r="E23" s="126" t="s">
        <v>156</v>
      </c>
      <c r="F23" s="169" t="s">
        <v>100</v>
      </c>
      <c r="G23" s="92">
        <v>8</v>
      </c>
      <c r="H23" s="97">
        <v>10</v>
      </c>
      <c r="I23" s="92">
        <v>10</v>
      </c>
      <c r="J23" s="97">
        <v>0</v>
      </c>
      <c r="K23" s="92">
        <v>6</v>
      </c>
      <c r="L23" s="97">
        <v>6</v>
      </c>
      <c r="M23" s="92">
        <v>8</v>
      </c>
      <c r="N23" s="97">
        <v>10</v>
      </c>
      <c r="O23" s="92">
        <v>8</v>
      </c>
      <c r="P23" s="97">
        <v>9</v>
      </c>
      <c r="Q23" s="95">
        <f t="shared" si="0"/>
        <v>75</v>
      </c>
      <c r="R23" s="91">
        <f t="shared" si="1"/>
        <v>1</v>
      </c>
      <c r="S23" s="96">
        <f t="shared" si="2"/>
        <v>0.75</v>
      </c>
      <c r="T23" s="91" t="str">
        <f t="shared" si="3"/>
        <v>n.B</v>
      </c>
      <c r="U23" s="97"/>
    </row>
    <row r="24" spans="1:21" s="43" customFormat="1" ht="19.5" customHeight="1" x14ac:dyDescent="0.2">
      <c r="A24" s="92" t="s">
        <v>19</v>
      </c>
      <c r="B24" s="93">
        <v>7</v>
      </c>
      <c r="C24" s="94" t="s">
        <v>157</v>
      </c>
      <c r="D24" s="94" t="s">
        <v>158</v>
      </c>
      <c r="E24" s="126" t="s">
        <v>159</v>
      </c>
      <c r="F24" s="169" t="s">
        <v>87</v>
      </c>
      <c r="G24" s="92">
        <v>10</v>
      </c>
      <c r="H24" s="97">
        <v>10</v>
      </c>
      <c r="I24" s="92">
        <v>10</v>
      </c>
      <c r="J24" s="97">
        <v>0</v>
      </c>
      <c r="K24" s="92">
        <v>10</v>
      </c>
      <c r="L24" s="97">
        <v>3</v>
      </c>
      <c r="M24" s="92">
        <v>9</v>
      </c>
      <c r="N24" s="97">
        <v>8</v>
      </c>
      <c r="O24" s="92">
        <v>7</v>
      </c>
      <c r="P24" s="97">
        <v>6</v>
      </c>
      <c r="Q24" s="95">
        <f t="shared" si="0"/>
        <v>73</v>
      </c>
      <c r="R24" s="91">
        <f t="shared" si="1"/>
        <v>1</v>
      </c>
      <c r="S24" s="96">
        <f t="shared" si="2"/>
        <v>0.73</v>
      </c>
      <c r="T24" s="91" t="str">
        <f t="shared" si="3"/>
        <v>n.B</v>
      </c>
      <c r="U24" s="97"/>
    </row>
    <row r="25" spans="1:21" s="43" customFormat="1" ht="19.5" customHeight="1" x14ac:dyDescent="0.2">
      <c r="A25" s="92" t="s">
        <v>19</v>
      </c>
      <c r="B25" s="93">
        <v>8</v>
      </c>
      <c r="C25" s="94" t="s">
        <v>160</v>
      </c>
      <c r="D25" s="94" t="s">
        <v>161</v>
      </c>
      <c r="E25" s="126" t="s">
        <v>162</v>
      </c>
      <c r="F25" s="169" t="s">
        <v>87</v>
      </c>
      <c r="G25" s="92">
        <v>3</v>
      </c>
      <c r="H25" s="97">
        <v>10</v>
      </c>
      <c r="I25" s="92">
        <v>10</v>
      </c>
      <c r="J25" s="97">
        <v>1</v>
      </c>
      <c r="K25" s="92">
        <v>9</v>
      </c>
      <c r="L25" s="97">
        <v>0</v>
      </c>
      <c r="M25" s="92">
        <v>10</v>
      </c>
      <c r="N25" s="97">
        <v>10</v>
      </c>
      <c r="O25" s="92">
        <v>9</v>
      </c>
      <c r="P25" s="97">
        <v>9</v>
      </c>
      <c r="Q25" s="95">
        <f t="shared" si="0"/>
        <v>71</v>
      </c>
      <c r="R25" s="91">
        <f t="shared" si="1"/>
        <v>1</v>
      </c>
      <c r="S25" s="96">
        <f t="shared" si="2"/>
        <v>0.71</v>
      </c>
      <c r="T25" s="91" t="str">
        <f t="shared" si="3"/>
        <v>n.B</v>
      </c>
      <c r="U25" s="97"/>
    </row>
    <row r="26" spans="1:21" s="43" customFormat="1" ht="19.5" customHeight="1" x14ac:dyDescent="0.2">
      <c r="A26" s="92" t="s">
        <v>19</v>
      </c>
      <c r="B26" s="93">
        <v>26</v>
      </c>
      <c r="C26" s="94" t="s">
        <v>163</v>
      </c>
      <c r="D26" s="94" t="s">
        <v>34</v>
      </c>
      <c r="E26" s="126" t="s">
        <v>164</v>
      </c>
      <c r="F26" s="169" t="s">
        <v>87</v>
      </c>
      <c r="G26" s="92">
        <v>10</v>
      </c>
      <c r="H26" s="97">
        <v>7</v>
      </c>
      <c r="I26" s="92">
        <v>10</v>
      </c>
      <c r="J26" s="97">
        <v>0</v>
      </c>
      <c r="K26" s="92">
        <v>10</v>
      </c>
      <c r="L26" s="97">
        <v>5</v>
      </c>
      <c r="M26" s="92">
        <v>5</v>
      </c>
      <c r="N26" s="97">
        <v>8</v>
      </c>
      <c r="O26" s="92">
        <v>8</v>
      </c>
      <c r="P26" s="97">
        <v>6</v>
      </c>
      <c r="Q26" s="95">
        <f t="shared" si="0"/>
        <v>69</v>
      </c>
      <c r="R26" s="91">
        <f t="shared" si="1"/>
        <v>1</v>
      </c>
      <c r="S26" s="96">
        <f t="shared" si="2"/>
        <v>0.69</v>
      </c>
      <c r="T26" s="91" t="str">
        <f t="shared" si="3"/>
        <v>n.B</v>
      </c>
      <c r="U26" s="97"/>
    </row>
    <row r="27" spans="1:21" s="43" customFormat="1" ht="19.5" customHeight="1" x14ac:dyDescent="0.2">
      <c r="A27" s="92" t="s">
        <v>19</v>
      </c>
      <c r="B27" s="93">
        <v>24</v>
      </c>
      <c r="C27" s="94" t="s">
        <v>165</v>
      </c>
      <c r="D27" s="94" t="s">
        <v>56</v>
      </c>
      <c r="E27" s="126" t="s">
        <v>166</v>
      </c>
      <c r="F27" s="169" t="s">
        <v>87</v>
      </c>
      <c r="G27" s="92">
        <v>10</v>
      </c>
      <c r="H27" s="97">
        <v>0</v>
      </c>
      <c r="I27" s="92">
        <v>10</v>
      </c>
      <c r="J27" s="97">
        <v>3</v>
      </c>
      <c r="K27" s="92">
        <v>7</v>
      </c>
      <c r="L27" s="97">
        <v>5</v>
      </c>
      <c r="M27" s="92">
        <v>10</v>
      </c>
      <c r="N27" s="97">
        <v>10</v>
      </c>
      <c r="O27" s="92">
        <v>6</v>
      </c>
      <c r="P27" s="97">
        <v>5</v>
      </c>
      <c r="Q27" s="95">
        <f t="shared" si="0"/>
        <v>66</v>
      </c>
      <c r="R27" s="91">
        <f t="shared" si="1"/>
        <v>1</v>
      </c>
      <c r="S27" s="96">
        <f t="shared" si="2"/>
        <v>0.66</v>
      </c>
      <c r="T27" s="91" t="str">
        <f t="shared" si="3"/>
        <v>n.B</v>
      </c>
      <c r="U27" s="97"/>
    </row>
    <row r="28" spans="1:21" s="43" customFormat="1" ht="19.5" customHeight="1" x14ac:dyDescent="0.2">
      <c r="A28" s="92" t="s">
        <v>19</v>
      </c>
      <c r="B28" s="93">
        <v>20</v>
      </c>
      <c r="C28" s="94" t="s">
        <v>167</v>
      </c>
      <c r="D28" s="94" t="s">
        <v>168</v>
      </c>
      <c r="E28" s="126" t="s">
        <v>169</v>
      </c>
      <c r="F28" s="169" t="s">
        <v>87</v>
      </c>
      <c r="G28" s="92">
        <v>0</v>
      </c>
      <c r="H28" s="97">
        <v>7</v>
      </c>
      <c r="I28" s="92">
        <v>6</v>
      </c>
      <c r="J28" s="97">
        <v>0</v>
      </c>
      <c r="K28" s="92">
        <v>7</v>
      </c>
      <c r="L28" s="97">
        <v>7</v>
      </c>
      <c r="M28" s="92">
        <v>9</v>
      </c>
      <c r="N28" s="97">
        <v>9</v>
      </c>
      <c r="O28" s="92">
        <v>6</v>
      </c>
      <c r="P28" s="97">
        <v>9</v>
      </c>
      <c r="Q28" s="95">
        <f t="shared" si="0"/>
        <v>60</v>
      </c>
      <c r="R28" s="91">
        <f t="shared" si="1"/>
        <v>2</v>
      </c>
      <c r="S28" s="96">
        <f t="shared" si="2"/>
        <v>0.6</v>
      </c>
      <c r="T28" s="91" t="str">
        <f t="shared" si="3"/>
        <v>n.B</v>
      </c>
      <c r="U28" s="97"/>
    </row>
    <row r="29" spans="1:21" s="43" customFormat="1" ht="19.5" customHeight="1" thickBot="1" x14ac:dyDescent="0.25">
      <c r="A29" s="170" t="s">
        <v>19</v>
      </c>
      <c r="B29" s="171">
        <v>4</v>
      </c>
      <c r="C29" s="172" t="s">
        <v>170</v>
      </c>
      <c r="D29" s="172" t="s">
        <v>171</v>
      </c>
      <c r="E29" s="173" t="s">
        <v>172</v>
      </c>
      <c r="F29" s="174" t="s">
        <v>87</v>
      </c>
      <c r="G29" s="170">
        <v>10</v>
      </c>
      <c r="H29" s="175">
        <v>10</v>
      </c>
      <c r="I29" s="170">
        <v>8</v>
      </c>
      <c r="J29" s="175">
        <v>0</v>
      </c>
      <c r="K29" s="170">
        <v>10</v>
      </c>
      <c r="L29" s="175">
        <v>0</v>
      </c>
      <c r="M29" s="170">
        <v>8</v>
      </c>
      <c r="N29" s="175">
        <v>0</v>
      </c>
      <c r="O29" s="170">
        <v>5</v>
      </c>
      <c r="P29" s="175">
        <v>5</v>
      </c>
      <c r="Q29" s="180">
        <f t="shared" si="0"/>
        <v>56</v>
      </c>
      <c r="R29" s="177">
        <f t="shared" si="1"/>
        <v>3</v>
      </c>
      <c r="S29" s="178">
        <f t="shared" si="2"/>
        <v>0.56000000000000005</v>
      </c>
      <c r="T29" s="177" t="str">
        <f t="shared" si="3"/>
        <v>n.B</v>
      </c>
      <c r="U29" s="175"/>
    </row>
    <row r="30" spans="1:21" ht="19.5" customHeight="1" x14ac:dyDescent="0.2">
      <c r="A30" s="89" t="s">
        <v>68</v>
      </c>
    </row>
  </sheetData>
  <sheetProtection autoFilter="0"/>
  <mergeCells count="9">
    <mergeCell ref="A5:B5"/>
    <mergeCell ref="C5:D5"/>
    <mergeCell ref="G4:U4"/>
    <mergeCell ref="A4:E4"/>
    <mergeCell ref="G5:H5"/>
    <mergeCell ref="I5:J5"/>
    <mergeCell ref="K5:L5"/>
    <mergeCell ref="M5:N5"/>
    <mergeCell ref="O5:P5"/>
  </mergeCells>
  <phoneticPr fontId="2" type="noConversion"/>
  <printOptions horizontalCentered="1"/>
  <pageMargins left="0.23622047244094491" right="0.23622047244094491" top="0.82" bottom="0.39370078740157483" header="0.55118110236220474" footer="0.23622047244094491"/>
  <pageSetup paperSize="9" scale="80" fitToHeight="2" orientation="landscape" r:id="rId1"/>
  <headerFooter alignWithMargins="0">
    <oddHeader>&amp;C&amp;"Arial,Fett Kursiv"&amp;14&amp;A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view="pageBreakPreview" zoomScale="90" zoomScaleNormal="86" workbookViewId="0">
      <pane ySplit="5" topLeftCell="A6" activePane="bottomLeft" state="frozen"/>
      <selection activeCell="G17" sqref="G17"/>
      <selection pane="bottomLeft" activeCell="E23" sqref="E23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4.5703125" style="9" bestFit="1" customWidth="1"/>
    <col min="4" max="4" width="9.5703125" style="9" bestFit="1" customWidth="1"/>
    <col min="5" max="5" width="37.5703125" style="9" bestFit="1" customWidth="1"/>
    <col min="6" max="6" width="19.7109375" style="9" bestFit="1" customWidth="1"/>
    <col min="7" max="7" width="6.5703125" style="9" customWidth="1"/>
    <col min="8" max="16" width="6.7109375" style="9" customWidth="1"/>
    <col min="17" max="17" width="8.28515625" style="9" customWidth="1"/>
    <col min="18" max="18" width="4.85546875" style="9" customWidth="1"/>
    <col min="19" max="19" width="7.7109375" style="9" customWidth="1"/>
    <col min="20" max="20" width="11.140625" style="9" bestFit="1" customWidth="1"/>
    <col min="21" max="21" width="6.28515625" style="9" customWidth="1"/>
    <col min="22" max="16384" width="14.85546875" style="9"/>
  </cols>
  <sheetData>
    <row r="1" spans="1:37" ht="24" customHeight="1" x14ac:dyDescent="0.2">
      <c r="A1" s="1" t="s">
        <v>85</v>
      </c>
      <c r="B1" s="2"/>
      <c r="C1" s="3"/>
      <c r="D1" s="3"/>
      <c r="E1" s="136"/>
      <c r="F1" s="136"/>
      <c r="G1" s="4" t="s">
        <v>63</v>
      </c>
      <c r="H1" s="141"/>
      <c r="I1" s="137" t="s">
        <v>118</v>
      </c>
      <c r="J1" s="137"/>
      <c r="K1" s="137"/>
      <c r="L1" s="141"/>
      <c r="M1" s="137"/>
      <c r="N1" s="137" t="s">
        <v>121</v>
      </c>
      <c r="O1" s="4"/>
      <c r="P1" s="5"/>
      <c r="Q1" s="5"/>
      <c r="R1" s="6"/>
      <c r="S1" s="6"/>
      <c r="T1" s="6"/>
      <c r="U1" s="7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2">
      <c r="A2" s="10" t="s">
        <v>84</v>
      </c>
      <c r="B2" s="11"/>
      <c r="C2" s="12"/>
      <c r="D2" s="12"/>
      <c r="E2" s="90"/>
      <c r="F2" s="90"/>
      <c r="G2" s="119"/>
      <c r="H2" s="142"/>
      <c r="I2" s="138" t="s">
        <v>119</v>
      </c>
      <c r="J2" s="139"/>
      <c r="K2" s="139"/>
      <c r="L2" s="142"/>
      <c r="M2" s="138"/>
      <c r="N2" s="138" t="s">
        <v>122</v>
      </c>
      <c r="O2" s="120"/>
      <c r="P2" s="120"/>
      <c r="Q2" s="120"/>
      <c r="R2" s="120"/>
      <c r="S2" s="120"/>
      <c r="T2" s="120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thickBot="1" x14ac:dyDescent="0.25">
      <c r="A3" s="143" t="s">
        <v>23</v>
      </c>
      <c r="B3" s="144"/>
      <c r="C3" s="145"/>
      <c r="D3" s="145"/>
      <c r="E3" s="146"/>
      <c r="F3" s="146"/>
      <c r="G3" s="15"/>
      <c r="H3" s="147"/>
      <c r="I3" s="140" t="s">
        <v>120</v>
      </c>
      <c r="J3" s="140"/>
      <c r="K3" s="140"/>
      <c r="L3" s="147"/>
      <c r="M3" s="140"/>
      <c r="N3" s="15"/>
      <c r="O3" s="15"/>
      <c r="P3" s="16"/>
      <c r="Q3" s="17"/>
      <c r="R3" s="18"/>
      <c r="S3" s="18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7" ht="19.5" customHeight="1" thickBot="1" x14ac:dyDescent="0.25">
      <c r="A4" s="251" t="s">
        <v>7</v>
      </c>
      <c r="B4" s="255"/>
      <c r="C4" s="255"/>
      <c r="D4" s="255"/>
      <c r="E4" s="255"/>
      <c r="F4" s="156"/>
      <c r="G4" s="253" t="s">
        <v>8</v>
      </c>
      <c r="H4" s="253"/>
      <c r="I4" s="253"/>
      <c r="J4" s="253"/>
      <c r="K4" s="253"/>
      <c r="L4" s="253"/>
      <c r="M4" s="253"/>
      <c r="N4" s="253"/>
      <c r="O4" s="253"/>
      <c r="P4" s="254"/>
      <c r="Q4" s="254"/>
      <c r="R4" s="254"/>
      <c r="S4" s="254"/>
      <c r="T4" s="254"/>
      <c r="U4" s="254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7" ht="26.25" thickBot="1" x14ac:dyDescent="0.25">
      <c r="A5" s="249" t="s">
        <v>9</v>
      </c>
      <c r="B5" s="250"/>
      <c r="C5" s="251" t="s">
        <v>10</v>
      </c>
      <c r="D5" s="252"/>
      <c r="E5" s="154" t="s">
        <v>11</v>
      </c>
      <c r="F5" s="155" t="s">
        <v>83</v>
      </c>
      <c r="G5" s="256" t="s">
        <v>69</v>
      </c>
      <c r="H5" s="257"/>
      <c r="I5" s="256" t="s">
        <v>64</v>
      </c>
      <c r="J5" s="257"/>
      <c r="K5" s="256" t="s">
        <v>65</v>
      </c>
      <c r="L5" s="257"/>
      <c r="M5" s="256" t="s">
        <v>66</v>
      </c>
      <c r="N5" s="257"/>
      <c r="O5" s="256" t="s">
        <v>67</v>
      </c>
      <c r="P5" s="257"/>
      <c r="Q5" s="22" t="s">
        <v>12</v>
      </c>
      <c r="R5" s="155" t="s">
        <v>13</v>
      </c>
      <c r="S5" s="23" t="s">
        <v>14</v>
      </c>
      <c r="T5" s="155" t="s">
        <v>15</v>
      </c>
      <c r="U5" s="155" t="s">
        <v>16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7" s="26" customFormat="1" ht="19.5" customHeight="1" x14ac:dyDescent="0.25">
      <c r="A6" s="32" t="s">
        <v>17</v>
      </c>
      <c r="B6" s="33">
        <v>5</v>
      </c>
      <c r="C6" s="34" t="s">
        <v>53</v>
      </c>
      <c r="D6" s="34" t="s">
        <v>1</v>
      </c>
      <c r="E6" s="121" t="s">
        <v>54</v>
      </c>
      <c r="F6" s="163" t="s">
        <v>86</v>
      </c>
      <c r="G6" s="127">
        <v>9</v>
      </c>
      <c r="H6" s="128">
        <v>8</v>
      </c>
      <c r="I6" s="127">
        <v>9</v>
      </c>
      <c r="J6" s="128">
        <v>8</v>
      </c>
      <c r="K6" s="127">
        <v>10</v>
      </c>
      <c r="L6" s="128">
        <v>10</v>
      </c>
      <c r="M6" s="127">
        <v>10</v>
      </c>
      <c r="N6" s="128">
        <v>10</v>
      </c>
      <c r="O6" s="127">
        <v>10</v>
      </c>
      <c r="P6" s="128">
        <v>10</v>
      </c>
      <c r="Q6" s="130">
        <f t="shared" ref="Q6:Q25" si="0">SUM(G6:P6)</f>
        <v>94</v>
      </c>
      <c r="R6" s="36">
        <f t="shared" ref="R6:R25" si="1">COUNTIF(G6:P6,0)</f>
        <v>0</v>
      </c>
      <c r="S6" s="57">
        <f>ROUND(IF(ISNUMBER(G6),Q6/(COUNTA(G6:P6)*10),""),2)</f>
        <v>0.94</v>
      </c>
      <c r="T6" s="36" t="str">
        <f t="shared" ref="T6:T25" si="2">IF(ISNUMBER(G6),IF(R6&gt;0,"n.B",IF(S6&lt;51%,"n.B.",IF(S6&lt;65%,"bestanden",IF(S6&lt;81%,"gut",IF(S6&lt;91%,"sehr gut","vorzüglich"))))),"")</f>
        <v>vorzüglich</v>
      </c>
      <c r="U6" s="25">
        <f>IF(ISNUMBER(G6),IF(R6&gt;0,"",RANK(Q6,$Q$6:$Q$19)),"")</f>
        <v>1</v>
      </c>
    </row>
    <row r="7" spans="1:37" s="26" customFormat="1" ht="19.5" customHeight="1" x14ac:dyDescent="0.25">
      <c r="A7" s="84" t="s">
        <v>17</v>
      </c>
      <c r="B7" s="85">
        <v>1</v>
      </c>
      <c r="C7" s="86" t="s">
        <v>39</v>
      </c>
      <c r="D7" s="86" t="s">
        <v>40</v>
      </c>
      <c r="E7" s="122" t="s">
        <v>41</v>
      </c>
      <c r="F7" s="164" t="s">
        <v>87</v>
      </c>
      <c r="G7" s="84">
        <v>10</v>
      </c>
      <c r="H7" s="129">
        <v>7</v>
      </c>
      <c r="I7" s="84">
        <v>5</v>
      </c>
      <c r="J7" s="129">
        <v>10</v>
      </c>
      <c r="K7" s="84">
        <v>9</v>
      </c>
      <c r="L7" s="129">
        <v>10</v>
      </c>
      <c r="M7" s="84">
        <v>10</v>
      </c>
      <c r="N7" s="129">
        <v>10</v>
      </c>
      <c r="O7" s="84">
        <v>9</v>
      </c>
      <c r="P7" s="129">
        <v>9</v>
      </c>
      <c r="Q7" s="131">
        <f t="shared" si="0"/>
        <v>89</v>
      </c>
      <c r="R7" s="87">
        <f t="shared" si="1"/>
        <v>0</v>
      </c>
      <c r="S7" s="58">
        <f>ROUND(IF(ISNUMBER(G7),Q7/(COUNTA(G7:P7)*10),""),2)</f>
        <v>0.89</v>
      </c>
      <c r="T7" s="87" t="str">
        <f t="shared" si="2"/>
        <v>sehr gut</v>
      </c>
      <c r="U7" s="31">
        <f>IF(ISNUMBER(G7),IF(R7&gt;0,"",RANK(Q7,$Q$6:$Q$19)),"")</f>
        <v>2</v>
      </c>
    </row>
    <row r="8" spans="1:37" s="26" customFormat="1" ht="19.5" customHeight="1" x14ac:dyDescent="0.25">
      <c r="A8" s="32" t="s">
        <v>17</v>
      </c>
      <c r="B8" s="33">
        <v>8</v>
      </c>
      <c r="C8" s="34" t="s">
        <v>88</v>
      </c>
      <c r="D8" s="34" t="s">
        <v>89</v>
      </c>
      <c r="E8" s="121" t="s">
        <v>90</v>
      </c>
      <c r="F8" s="165" t="s">
        <v>86</v>
      </c>
      <c r="G8" s="32">
        <v>8</v>
      </c>
      <c r="H8" s="25">
        <v>8</v>
      </c>
      <c r="I8" s="32">
        <v>10</v>
      </c>
      <c r="J8" s="25">
        <v>5</v>
      </c>
      <c r="K8" s="32">
        <v>10</v>
      </c>
      <c r="L8" s="25">
        <v>10</v>
      </c>
      <c r="M8" s="32">
        <v>7</v>
      </c>
      <c r="N8" s="25">
        <v>10</v>
      </c>
      <c r="O8" s="32">
        <v>10</v>
      </c>
      <c r="P8" s="25">
        <v>10</v>
      </c>
      <c r="Q8" s="130">
        <f t="shared" si="0"/>
        <v>88</v>
      </c>
      <c r="R8" s="36">
        <f t="shared" si="1"/>
        <v>0</v>
      </c>
      <c r="S8" s="57">
        <f>ROUND(IF(ISNUMBER(G8),Q8/(COUNTA(G8:P8)*10),""),2)</f>
        <v>0.88</v>
      </c>
      <c r="T8" s="36" t="str">
        <f t="shared" si="2"/>
        <v>sehr gut</v>
      </c>
      <c r="U8" s="25">
        <f>IF(ISNUMBER(G8),IF(R8&gt;0,"",RANK(Q8,$Q$6:$Q$19)),"")</f>
        <v>3</v>
      </c>
    </row>
    <row r="9" spans="1:37" s="43" customFormat="1" ht="19.5" customHeight="1" x14ac:dyDescent="0.2">
      <c r="A9" s="44" t="s">
        <v>17</v>
      </c>
      <c r="B9" s="45">
        <v>16</v>
      </c>
      <c r="C9" s="46" t="s">
        <v>91</v>
      </c>
      <c r="D9" s="46" t="s">
        <v>92</v>
      </c>
      <c r="E9" s="123" t="s">
        <v>93</v>
      </c>
      <c r="F9" s="166" t="s">
        <v>87</v>
      </c>
      <c r="G9" s="44">
        <v>9</v>
      </c>
      <c r="H9" s="49">
        <v>8</v>
      </c>
      <c r="I9" s="44">
        <v>10</v>
      </c>
      <c r="J9" s="49">
        <v>9</v>
      </c>
      <c r="K9" s="44">
        <v>5</v>
      </c>
      <c r="L9" s="49">
        <v>10</v>
      </c>
      <c r="M9" s="44">
        <v>10</v>
      </c>
      <c r="N9" s="49">
        <v>10</v>
      </c>
      <c r="O9" s="44">
        <v>10</v>
      </c>
      <c r="P9" s="49">
        <v>7</v>
      </c>
      <c r="Q9" s="132">
        <f t="shared" si="0"/>
        <v>88</v>
      </c>
      <c r="R9" s="48">
        <f t="shared" si="1"/>
        <v>0</v>
      </c>
      <c r="S9" s="60">
        <f>ROUND(IF(ISNUMBER(G9),Q9/(COUNTA(G9:P9)*10),""),2)</f>
        <v>0.88</v>
      </c>
      <c r="T9" s="48" t="str">
        <f t="shared" si="2"/>
        <v>sehr gut</v>
      </c>
      <c r="U9" s="49">
        <f>IF(ISNUMBER(G9),IF(R9&gt;0,"",RANK(Q9,$Q$6:$Q$19)),"")+1</f>
        <v>4</v>
      </c>
    </row>
    <row r="10" spans="1:37" s="43" customFormat="1" ht="19.5" customHeight="1" x14ac:dyDescent="0.2">
      <c r="A10" s="111" t="s">
        <v>17</v>
      </c>
      <c r="B10" s="112">
        <v>6</v>
      </c>
      <c r="C10" s="113" t="s">
        <v>31</v>
      </c>
      <c r="D10" s="113" t="s">
        <v>32</v>
      </c>
      <c r="E10" s="124" t="s">
        <v>48</v>
      </c>
      <c r="F10" s="167" t="s">
        <v>87</v>
      </c>
      <c r="G10" s="111">
        <v>6</v>
      </c>
      <c r="H10" s="117">
        <v>10</v>
      </c>
      <c r="I10" s="111">
        <v>9</v>
      </c>
      <c r="J10" s="117">
        <v>8</v>
      </c>
      <c r="K10" s="111">
        <v>10</v>
      </c>
      <c r="L10" s="117">
        <v>8</v>
      </c>
      <c r="M10" s="111">
        <v>10</v>
      </c>
      <c r="N10" s="117">
        <v>6</v>
      </c>
      <c r="O10" s="111">
        <v>10</v>
      </c>
      <c r="P10" s="117">
        <v>10</v>
      </c>
      <c r="Q10" s="133">
        <f t="shared" si="0"/>
        <v>87</v>
      </c>
      <c r="R10" s="115">
        <f t="shared" si="1"/>
        <v>0</v>
      </c>
      <c r="S10" s="116">
        <f>ROUND(IF(ISNUMBER(G10),Q10/(COUNTA(G10:P10)*10),""),2)</f>
        <v>0.87</v>
      </c>
      <c r="T10" s="115" t="str">
        <f t="shared" si="2"/>
        <v>sehr gut</v>
      </c>
      <c r="U10" s="42">
        <f t="shared" ref="U10:U19" si="3">IF(ISNUMBER(G10),IF(R10&gt;0,"",RANK(Q10,$Q$6:$Q$19)),"")</f>
        <v>5</v>
      </c>
    </row>
    <row r="11" spans="1:37" s="43" customFormat="1" ht="19.5" customHeight="1" x14ac:dyDescent="0.2">
      <c r="A11" s="44" t="s">
        <v>17</v>
      </c>
      <c r="B11" s="45">
        <v>18</v>
      </c>
      <c r="C11" s="46" t="s">
        <v>94</v>
      </c>
      <c r="D11" s="46" t="s">
        <v>95</v>
      </c>
      <c r="E11" s="123" t="s">
        <v>96</v>
      </c>
      <c r="F11" s="166" t="s">
        <v>87</v>
      </c>
      <c r="G11" s="44">
        <v>5</v>
      </c>
      <c r="H11" s="49">
        <v>5</v>
      </c>
      <c r="I11" s="44">
        <v>10</v>
      </c>
      <c r="J11" s="49">
        <v>9</v>
      </c>
      <c r="K11" s="44">
        <v>10</v>
      </c>
      <c r="L11" s="49">
        <v>9</v>
      </c>
      <c r="M11" s="44">
        <v>9</v>
      </c>
      <c r="N11" s="49">
        <v>10</v>
      </c>
      <c r="O11" s="44">
        <v>9</v>
      </c>
      <c r="P11" s="49">
        <v>7</v>
      </c>
      <c r="Q11" s="132">
        <f t="shared" si="0"/>
        <v>83</v>
      </c>
      <c r="R11" s="48">
        <f t="shared" si="1"/>
        <v>0</v>
      </c>
      <c r="S11" s="60">
        <f t="shared" ref="S11:S25" si="4">ROUND(IF(ISNUMBER(G11),Q11/(COUNTA(G11:P11)*10),""),2)</f>
        <v>0.83</v>
      </c>
      <c r="T11" s="48" t="str">
        <f t="shared" si="2"/>
        <v>sehr gut</v>
      </c>
      <c r="U11" s="49">
        <f t="shared" si="3"/>
        <v>6</v>
      </c>
    </row>
    <row r="12" spans="1:37" s="43" customFormat="1" ht="19.5" customHeight="1" x14ac:dyDescent="0.2">
      <c r="A12" s="37" t="s">
        <v>17</v>
      </c>
      <c r="B12" s="38">
        <v>14</v>
      </c>
      <c r="C12" s="39" t="s">
        <v>97</v>
      </c>
      <c r="D12" s="39" t="s">
        <v>98</v>
      </c>
      <c r="E12" s="125" t="s">
        <v>99</v>
      </c>
      <c r="F12" s="168" t="s">
        <v>100</v>
      </c>
      <c r="G12" s="37">
        <v>8</v>
      </c>
      <c r="H12" s="42">
        <v>7</v>
      </c>
      <c r="I12" s="37">
        <v>10</v>
      </c>
      <c r="J12" s="42">
        <v>8</v>
      </c>
      <c r="K12" s="37">
        <v>10</v>
      </c>
      <c r="L12" s="42">
        <v>8</v>
      </c>
      <c r="M12" s="37">
        <v>3</v>
      </c>
      <c r="N12" s="42">
        <v>9</v>
      </c>
      <c r="O12" s="37">
        <v>7</v>
      </c>
      <c r="P12" s="42">
        <v>10</v>
      </c>
      <c r="Q12" s="134">
        <f t="shared" si="0"/>
        <v>80</v>
      </c>
      <c r="R12" s="41">
        <f t="shared" si="1"/>
        <v>0</v>
      </c>
      <c r="S12" s="116">
        <f t="shared" si="4"/>
        <v>0.8</v>
      </c>
      <c r="T12" s="41" t="str">
        <f t="shared" si="2"/>
        <v>gut</v>
      </c>
      <c r="U12" s="42">
        <f t="shared" si="3"/>
        <v>7</v>
      </c>
    </row>
    <row r="13" spans="1:37" s="43" customFormat="1" ht="19.5" customHeight="1" x14ac:dyDescent="0.2">
      <c r="A13" s="44" t="s">
        <v>17</v>
      </c>
      <c r="B13" s="45">
        <v>11</v>
      </c>
      <c r="C13" s="46" t="s">
        <v>101</v>
      </c>
      <c r="D13" s="46" t="s">
        <v>102</v>
      </c>
      <c r="E13" s="123" t="s">
        <v>103</v>
      </c>
      <c r="F13" s="166" t="s">
        <v>87</v>
      </c>
      <c r="G13" s="44">
        <v>7</v>
      </c>
      <c r="H13" s="49">
        <v>3</v>
      </c>
      <c r="I13" s="44">
        <v>9</v>
      </c>
      <c r="J13" s="49">
        <v>5</v>
      </c>
      <c r="K13" s="44">
        <v>10</v>
      </c>
      <c r="L13" s="49">
        <v>8</v>
      </c>
      <c r="M13" s="44">
        <v>5</v>
      </c>
      <c r="N13" s="49">
        <v>10</v>
      </c>
      <c r="O13" s="44">
        <v>10</v>
      </c>
      <c r="P13" s="49">
        <v>9</v>
      </c>
      <c r="Q13" s="132">
        <f t="shared" si="0"/>
        <v>76</v>
      </c>
      <c r="R13" s="48">
        <f t="shared" si="1"/>
        <v>0</v>
      </c>
      <c r="S13" s="60">
        <f t="shared" si="4"/>
        <v>0.76</v>
      </c>
      <c r="T13" s="48" t="str">
        <f t="shared" si="2"/>
        <v>gut</v>
      </c>
      <c r="U13" s="49">
        <f t="shared" si="3"/>
        <v>8</v>
      </c>
    </row>
    <row r="14" spans="1:37" s="43" customFormat="1" ht="19.5" customHeight="1" x14ac:dyDescent="0.2">
      <c r="A14" s="37" t="s">
        <v>17</v>
      </c>
      <c r="B14" s="38">
        <v>7</v>
      </c>
      <c r="C14" s="39" t="s">
        <v>58</v>
      </c>
      <c r="D14" s="39" t="s">
        <v>30</v>
      </c>
      <c r="E14" s="125" t="s">
        <v>59</v>
      </c>
      <c r="F14" s="168" t="s">
        <v>87</v>
      </c>
      <c r="G14" s="37">
        <v>8</v>
      </c>
      <c r="H14" s="42">
        <v>10</v>
      </c>
      <c r="I14" s="37">
        <v>9</v>
      </c>
      <c r="J14" s="42">
        <v>7</v>
      </c>
      <c r="K14" s="37">
        <v>9</v>
      </c>
      <c r="L14" s="42">
        <v>8</v>
      </c>
      <c r="M14" s="37">
        <v>6</v>
      </c>
      <c r="N14" s="42">
        <v>7</v>
      </c>
      <c r="O14" s="37">
        <v>1</v>
      </c>
      <c r="P14" s="42">
        <v>9</v>
      </c>
      <c r="Q14" s="134">
        <f t="shared" si="0"/>
        <v>74</v>
      </c>
      <c r="R14" s="41">
        <f t="shared" si="1"/>
        <v>0</v>
      </c>
      <c r="S14" s="116">
        <f t="shared" si="4"/>
        <v>0.74</v>
      </c>
      <c r="T14" s="41" t="str">
        <f t="shared" si="2"/>
        <v>gut</v>
      </c>
      <c r="U14" s="42">
        <f t="shared" si="3"/>
        <v>9</v>
      </c>
    </row>
    <row r="15" spans="1:37" s="43" customFormat="1" ht="19.5" customHeight="1" x14ac:dyDescent="0.2">
      <c r="A15" s="44" t="s">
        <v>17</v>
      </c>
      <c r="B15" s="45">
        <v>13</v>
      </c>
      <c r="C15" s="46" t="s">
        <v>0</v>
      </c>
      <c r="D15" s="46" t="s">
        <v>21</v>
      </c>
      <c r="E15" s="123" t="s">
        <v>22</v>
      </c>
      <c r="F15" s="166" t="s">
        <v>86</v>
      </c>
      <c r="G15" s="44">
        <v>4</v>
      </c>
      <c r="H15" s="49">
        <v>8</v>
      </c>
      <c r="I15" s="44">
        <v>10</v>
      </c>
      <c r="J15" s="49">
        <v>4</v>
      </c>
      <c r="K15" s="44">
        <v>10</v>
      </c>
      <c r="L15" s="49">
        <v>8</v>
      </c>
      <c r="M15" s="44">
        <v>7</v>
      </c>
      <c r="N15" s="49">
        <v>2</v>
      </c>
      <c r="O15" s="44">
        <v>10</v>
      </c>
      <c r="P15" s="49">
        <v>10</v>
      </c>
      <c r="Q15" s="132">
        <f>SUM(G15:P15)</f>
        <v>73</v>
      </c>
      <c r="R15" s="48">
        <f>COUNTIF(G15:P15,0)</f>
        <v>0</v>
      </c>
      <c r="S15" s="60">
        <f>ROUND(IF(ISNUMBER(G15),Q15/(COUNTA(G15:P15)*10),""),2)</f>
        <v>0.73</v>
      </c>
      <c r="T15" s="48" t="str">
        <f>IF(ISNUMBER(G15),IF(R15&gt;0,"n.B",IF(S15&lt;51%,"n.B.",IF(S15&lt;65%,"bestanden",IF(S15&lt;81%,"gut",IF(S15&lt;91%,"sehr gut","vorzüglich"))))),"")</f>
        <v>gut</v>
      </c>
      <c r="U15" s="49">
        <f t="shared" si="3"/>
        <v>10</v>
      </c>
    </row>
    <row r="16" spans="1:37" s="43" customFormat="1" ht="19.5" customHeight="1" x14ac:dyDescent="0.2">
      <c r="A16" s="111" t="s">
        <v>17</v>
      </c>
      <c r="B16" s="112">
        <v>2</v>
      </c>
      <c r="C16" s="113" t="s">
        <v>37</v>
      </c>
      <c r="D16" s="113" t="s">
        <v>6</v>
      </c>
      <c r="E16" s="124" t="s">
        <v>38</v>
      </c>
      <c r="F16" s="167" t="s">
        <v>86</v>
      </c>
      <c r="G16" s="111">
        <v>6</v>
      </c>
      <c r="H16" s="117">
        <v>10</v>
      </c>
      <c r="I16" s="111">
        <v>8</v>
      </c>
      <c r="J16" s="117">
        <v>3</v>
      </c>
      <c r="K16" s="111">
        <v>7</v>
      </c>
      <c r="L16" s="117">
        <v>10</v>
      </c>
      <c r="M16" s="111">
        <v>1</v>
      </c>
      <c r="N16" s="117">
        <v>10</v>
      </c>
      <c r="O16" s="111">
        <v>10</v>
      </c>
      <c r="P16" s="117">
        <v>8</v>
      </c>
      <c r="Q16" s="133">
        <f t="shared" si="0"/>
        <v>73</v>
      </c>
      <c r="R16" s="115">
        <f t="shared" si="1"/>
        <v>0</v>
      </c>
      <c r="S16" s="116">
        <f t="shared" si="4"/>
        <v>0.73</v>
      </c>
      <c r="T16" s="115" t="str">
        <f t="shared" si="2"/>
        <v>gut</v>
      </c>
      <c r="U16" s="117">
        <f t="shared" si="3"/>
        <v>10</v>
      </c>
    </row>
    <row r="17" spans="1:21" s="43" customFormat="1" ht="19.5" customHeight="1" x14ac:dyDescent="0.2">
      <c r="A17" s="44" t="s">
        <v>17</v>
      </c>
      <c r="B17" s="45">
        <v>19</v>
      </c>
      <c r="C17" s="46" t="s">
        <v>42</v>
      </c>
      <c r="D17" s="46" t="s">
        <v>4</v>
      </c>
      <c r="E17" s="123" t="s">
        <v>43</v>
      </c>
      <c r="F17" s="166" t="s">
        <v>100</v>
      </c>
      <c r="G17" s="44">
        <v>7</v>
      </c>
      <c r="H17" s="49">
        <v>4</v>
      </c>
      <c r="I17" s="44">
        <v>8</v>
      </c>
      <c r="J17" s="49">
        <v>2</v>
      </c>
      <c r="K17" s="44">
        <v>3</v>
      </c>
      <c r="L17" s="49">
        <v>10</v>
      </c>
      <c r="M17" s="44">
        <v>8</v>
      </c>
      <c r="N17" s="49">
        <v>10</v>
      </c>
      <c r="O17" s="44">
        <v>8</v>
      </c>
      <c r="P17" s="49">
        <v>10</v>
      </c>
      <c r="Q17" s="132">
        <f t="shared" si="0"/>
        <v>70</v>
      </c>
      <c r="R17" s="48">
        <f t="shared" si="1"/>
        <v>0</v>
      </c>
      <c r="S17" s="60">
        <f t="shared" si="4"/>
        <v>0.7</v>
      </c>
      <c r="T17" s="48" t="str">
        <f t="shared" si="2"/>
        <v>gut</v>
      </c>
      <c r="U17" s="49">
        <f t="shared" si="3"/>
        <v>12</v>
      </c>
    </row>
    <row r="18" spans="1:21" s="43" customFormat="1" ht="19.5" customHeight="1" x14ac:dyDescent="0.2">
      <c r="A18" s="111" t="s">
        <v>17</v>
      </c>
      <c r="B18" s="112">
        <v>3</v>
      </c>
      <c r="C18" s="113" t="s">
        <v>61</v>
      </c>
      <c r="D18" s="113" t="s">
        <v>24</v>
      </c>
      <c r="E18" s="124" t="s">
        <v>62</v>
      </c>
      <c r="F18" s="167" t="s">
        <v>87</v>
      </c>
      <c r="G18" s="111">
        <v>7</v>
      </c>
      <c r="H18" s="117">
        <v>10</v>
      </c>
      <c r="I18" s="111">
        <v>10</v>
      </c>
      <c r="J18" s="117">
        <v>3</v>
      </c>
      <c r="K18" s="111">
        <v>9</v>
      </c>
      <c r="L18" s="117">
        <v>10</v>
      </c>
      <c r="M18" s="111">
        <v>1</v>
      </c>
      <c r="N18" s="117">
        <v>2</v>
      </c>
      <c r="O18" s="111">
        <v>6</v>
      </c>
      <c r="P18" s="117">
        <v>10</v>
      </c>
      <c r="Q18" s="133">
        <f t="shared" si="0"/>
        <v>68</v>
      </c>
      <c r="R18" s="115">
        <f t="shared" si="1"/>
        <v>0</v>
      </c>
      <c r="S18" s="116">
        <f t="shared" si="4"/>
        <v>0.68</v>
      </c>
      <c r="T18" s="115" t="str">
        <f t="shared" si="2"/>
        <v>gut</v>
      </c>
      <c r="U18" s="42">
        <f t="shared" si="3"/>
        <v>13</v>
      </c>
    </row>
    <row r="19" spans="1:21" s="43" customFormat="1" ht="19.5" customHeight="1" x14ac:dyDescent="0.2">
      <c r="A19" s="44" t="s">
        <v>17</v>
      </c>
      <c r="B19" s="45">
        <v>12</v>
      </c>
      <c r="C19" s="46" t="s">
        <v>0</v>
      </c>
      <c r="D19" s="46" t="s">
        <v>1</v>
      </c>
      <c r="E19" s="123" t="s">
        <v>50</v>
      </c>
      <c r="F19" s="166" t="s">
        <v>86</v>
      </c>
      <c r="G19" s="44">
        <v>10</v>
      </c>
      <c r="H19" s="49">
        <v>5</v>
      </c>
      <c r="I19" s="44">
        <v>3</v>
      </c>
      <c r="J19" s="49">
        <v>2</v>
      </c>
      <c r="K19" s="44">
        <v>10</v>
      </c>
      <c r="L19" s="49">
        <v>1</v>
      </c>
      <c r="M19" s="44">
        <v>5</v>
      </c>
      <c r="N19" s="49">
        <v>1</v>
      </c>
      <c r="O19" s="44">
        <v>10</v>
      </c>
      <c r="P19" s="49">
        <v>7</v>
      </c>
      <c r="Q19" s="132">
        <f t="shared" si="0"/>
        <v>54</v>
      </c>
      <c r="R19" s="48">
        <f t="shared" si="1"/>
        <v>0</v>
      </c>
      <c r="S19" s="60">
        <f t="shared" si="4"/>
        <v>0.54</v>
      </c>
      <c r="T19" s="48" t="str">
        <f t="shared" si="2"/>
        <v>bestanden</v>
      </c>
      <c r="U19" s="49">
        <f t="shared" si="3"/>
        <v>14</v>
      </c>
    </row>
    <row r="20" spans="1:21" s="43" customFormat="1" ht="19.5" customHeight="1" x14ac:dyDescent="0.2">
      <c r="A20" s="92" t="s">
        <v>17</v>
      </c>
      <c r="B20" s="93">
        <v>4</v>
      </c>
      <c r="C20" s="94" t="s">
        <v>104</v>
      </c>
      <c r="D20" s="94" t="s">
        <v>105</v>
      </c>
      <c r="E20" s="126" t="s">
        <v>106</v>
      </c>
      <c r="F20" s="169" t="s">
        <v>86</v>
      </c>
      <c r="G20" s="92">
        <v>0</v>
      </c>
      <c r="H20" s="97">
        <v>10</v>
      </c>
      <c r="I20" s="92">
        <v>5</v>
      </c>
      <c r="J20" s="97">
        <v>8</v>
      </c>
      <c r="K20" s="92">
        <v>5</v>
      </c>
      <c r="L20" s="97">
        <v>8</v>
      </c>
      <c r="M20" s="92">
        <v>10</v>
      </c>
      <c r="N20" s="97">
        <v>9</v>
      </c>
      <c r="O20" s="92">
        <v>9</v>
      </c>
      <c r="P20" s="97">
        <v>10</v>
      </c>
      <c r="Q20" s="135">
        <f t="shared" si="0"/>
        <v>74</v>
      </c>
      <c r="R20" s="91">
        <f t="shared" si="1"/>
        <v>1</v>
      </c>
      <c r="S20" s="96">
        <f t="shared" si="4"/>
        <v>0.74</v>
      </c>
      <c r="T20" s="91" t="str">
        <f t="shared" si="2"/>
        <v>n.B</v>
      </c>
      <c r="U20" s="97" t="str">
        <f t="shared" ref="U20:U25" si="5">IF(ISNUMBER(G20),IF(R20&gt;0,"",RANK(Q20,$Q$6:$Q$25)),"")</f>
        <v/>
      </c>
    </row>
    <row r="21" spans="1:21" s="43" customFormat="1" ht="19.5" customHeight="1" x14ac:dyDescent="0.2">
      <c r="A21" s="92" t="s">
        <v>17</v>
      </c>
      <c r="B21" s="93">
        <v>10</v>
      </c>
      <c r="C21" s="94" t="s">
        <v>110</v>
      </c>
      <c r="D21" s="94" t="s">
        <v>111</v>
      </c>
      <c r="E21" s="126" t="s">
        <v>112</v>
      </c>
      <c r="F21" s="169" t="s">
        <v>86</v>
      </c>
      <c r="G21" s="92">
        <v>9</v>
      </c>
      <c r="H21" s="97">
        <v>0</v>
      </c>
      <c r="I21" s="92">
        <v>7</v>
      </c>
      <c r="J21" s="97">
        <v>0</v>
      </c>
      <c r="K21" s="92">
        <v>10</v>
      </c>
      <c r="L21" s="97">
        <v>9</v>
      </c>
      <c r="M21" s="92">
        <v>10</v>
      </c>
      <c r="N21" s="97">
        <v>10</v>
      </c>
      <c r="O21" s="92">
        <v>10</v>
      </c>
      <c r="P21" s="97">
        <v>8</v>
      </c>
      <c r="Q21" s="135">
        <f>SUM(G21:P21)</f>
        <v>73</v>
      </c>
      <c r="R21" s="91">
        <f>COUNTIF(G21:P21,0)</f>
        <v>2</v>
      </c>
      <c r="S21" s="96">
        <f>ROUND(IF(ISNUMBER(G21),Q21/(COUNTA(G21:P21)*10),""),2)</f>
        <v>0.73</v>
      </c>
      <c r="T21" s="91" t="str">
        <f>IF(ISNUMBER(G21),IF(R21&gt;0,"n.B",IF(S21&lt;51%,"n.B.",IF(S21&lt;65%,"bestanden",IF(S21&lt;81%,"gut",IF(S21&lt;91%,"sehr gut","vorzüglich"))))),"")</f>
        <v>n.B</v>
      </c>
      <c r="U21" s="97" t="str">
        <f t="shared" si="5"/>
        <v/>
      </c>
    </row>
    <row r="22" spans="1:21" s="43" customFormat="1" ht="19.5" customHeight="1" x14ac:dyDescent="0.2">
      <c r="A22" s="92" t="s">
        <v>17</v>
      </c>
      <c r="B22" s="93">
        <v>15</v>
      </c>
      <c r="C22" s="94" t="s">
        <v>107</v>
      </c>
      <c r="D22" s="94" t="s">
        <v>60</v>
      </c>
      <c r="E22" s="248" t="s">
        <v>267</v>
      </c>
      <c r="F22" s="169" t="s">
        <v>87</v>
      </c>
      <c r="G22" s="92">
        <v>0</v>
      </c>
      <c r="H22" s="97">
        <v>8</v>
      </c>
      <c r="I22" s="92">
        <v>3</v>
      </c>
      <c r="J22" s="97">
        <v>8</v>
      </c>
      <c r="K22" s="92">
        <v>9</v>
      </c>
      <c r="L22" s="97">
        <v>10</v>
      </c>
      <c r="M22" s="92">
        <v>7</v>
      </c>
      <c r="N22" s="97">
        <v>8</v>
      </c>
      <c r="O22" s="92">
        <v>10</v>
      </c>
      <c r="P22" s="97">
        <v>9</v>
      </c>
      <c r="Q22" s="135">
        <f t="shared" si="0"/>
        <v>72</v>
      </c>
      <c r="R22" s="91">
        <f t="shared" si="1"/>
        <v>1</v>
      </c>
      <c r="S22" s="96">
        <f t="shared" si="4"/>
        <v>0.72</v>
      </c>
      <c r="T22" s="91" t="str">
        <f t="shared" si="2"/>
        <v>n.B</v>
      </c>
      <c r="U22" s="97" t="str">
        <f t="shared" si="5"/>
        <v/>
      </c>
    </row>
    <row r="23" spans="1:21" s="43" customFormat="1" ht="19.5" customHeight="1" x14ac:dyDescent="0.2">
      <c r="A23" s="92" t="s">
        <v>17</v>
      </c>
      <c r="B23" s="93">
        <v>17</v>
      </c>
      <c r="C23" s="94" t="s">
        <v>108</v>
      </c>
      <c r="D23" s="94" t="s">
        <v>24</v>
      </c>
      <c r="E23" s="126" t="s">
        <v>109</v>
      </c>
      <c r="F23" s="169" t="s">
        <v>87</v>
      </c>
      <c r="G23" s="92">
        <v>0</v>
      </c>
      <c r="H23" s="97">
        <v>5</v>
      </c>
      <c r="I23" s="92">
        <v>2</v>
      </c>
      <c r="J23" s="97">
        <v>6</v>
      </c>
      <c r="K23" s="92">
        <v>10</v>
      </c>
      <c r="L23" s="97">
        <v>10</v>
      </c>
      <c r="M23" s="92">
        <v>1</v>
      </c>
      <c r="N23" s="97">
        <v>3</v>
      </c>
      <c r="O23" s="92">
        <v>2</v>
      </c>
      <c r="P23" s="97">
        <v>5</v>
      </c>
      <c r="Q23" s="135">
        <f t="shared" si="0"/>
        <v>44</v>
      </c>
      <c r="R23" s="91">
        <f t="shared" si="1"/>
        <v>1</v>
      </c>
      <c r="S23" s="96">
        <f t="shared" si="4"/>
        <v>0.44</v>
      </c>
      <c r="T23" s="91" t="str">
        <f t="shared" si="2"/>
        <v>n.B</v>
      </c>
      <c r="U23" s="97" t="str">
        <f t="shared" si="5"/>
        <v/>
      </c>
    </row>
    <row r="24" spans="1:21" s="183" customFormat="1" ht="19.5" customHeight="1" x14ac:dyDescent="0.2">
      <c r="A24" s="92" t="s">
        <v>17</v>
      </c>
      <c r="B24" s="93">
        <v>20</v>
      </c>
      <c r="C24" s="94" t="s">
        <v>116</v>
      </c>
      <c r="D24" s="94" t="s">
        <v>5</v>
      </c>
      <c r="E24" s="126" t="s">
        <v>117</v>
      </c>
      <c r="F24" s="169" t="s">
        <v>87</v>
      </c>
      <c r="G24" s="92">
        <v>0</v>
      </c>
      <c r="H24" s="97">
        <v>0</v>
      </c>
      <c r="I24" s="92">
        <v>6</v>
      </c>
      <c r="J24" s="97">
        <v>0</v>
      </c>
      <c r="K24" s="92">
        <v>0</v>
      </c>
      <c r="L24" s="97">
        <v>0</v>
      </c>
      <c r="M24" s="92">
        <v>1</v>
      </c>
      <c r="N24" s="97">
        <v>10</v>
      </c>
      <c r="O24" s="92">
        <v>10</v>
      </c>
      <c r="P24" s="97">
        <v>7</v>
      </c>
      <c r="Q24" s="135">
        <f>SUM(G24:P24)</f>
        <v>34</v>
      </c>
      <c r="R24" s="91">
        <f>COUNTIF(G24:P24,0)</f>
        <v>5</v>
      </c>
      <c r="S24" s="193">
        <f>ROUND(IF(ISNUMBER(G24),Q24/(COUNTA(G24:P24)*10),""),2)</f>
        <v>0.34</v>
      </c>
      <c r="T24" s="91" t="str">
        <f>IF(ISNUMBER(G24),IF(R24&gt;0,"n.B",IF(S24&lt;51%,"n.B.",IF(S24&lt;65%,"bestanden",IF(S24&lt;81%,"gut",IF(S24&lt;91%,"sehr gut","vorzüglich"))))),"")</f>
        <v>n.B</v>
      </c>
      <c r="U24" s="97" t="str">
        <f t="shared" si="5"/>
        <v/>
      </c>
    </row>
    <row r="25" spans="1:21" s="43" customFormat="1" ht="19.5" customHeight="1" thickBot="1" x14ac:dyDescent="0.25">
      <c r="A25" s="185" t="s">
        <v>17</v>
      </c>
      <c r="B25" s="186">
        <v>9</v>
      </c>
      <c r="C25" s="187" t="s">
        <v>113</v>
      </c>
      <c r="D25" s="187" t="s">
        <v>114</v>
      </c>
      <c r="E25" s="188" t="s">
        <v>115</v>
      </c>
      <c r="F25" s="189" t="s">
        <v>87</v>
      </c>
      <c r="G25" s="185">
        <v>0</v>
      </c>
      <c r="H25" s="190">
        <v>0</v>
      </c>
      <c r="I25" s="185">
        <v>2</v>
      </c>
      <c r="J25" s="190">
        <v>3</v>
      </c>
      <c r="K25" s="185">
        <v>0</v>
      </c>
      <c r="L25" s="190">
        <v>0</v>
      </c>
      <c r="M25" s="185">
        <v>2</v>
      </c>
      <c r="N25" s="190">
        <v>8</v>
      </c>
      <c r="O25" s="185">
        <v>7</v>
      </c>
      <c r="P25" s="190">
        <v>8</v>
      </c>
      <c r="Q25" s="191">
        <f t="shared" si="0"/>
        <v>30</v>
      </c>
      <c r="R25" s="192">
        <f t="shared" si="1"/>
        <v>4</v>
      </c>
      <c r="S25" s="178">
        <f t="shared" si="4"/>
        <v>0.3</v>
      </c>
      <c r="T25" s="192" t="str">
        <f t="shared" si="2"/>
        <v>n.B</v>
      </c>
      <c r="U25" s="190" t="str">
        <f t="shared" si="5"/>
        <v/>
      </c>
    </row>
    <row r="26" spans="1:21" ht="19.5" customHeight="1" x14ac:dyDescent="0.2">
      <c r="A26" s="89" t="s">
        <v>68</v>
      </c>
    </row>
    <row r="28" spans="1:21" ht="19.5" customHeight="1" x14ac:dyDescent="0.2">
      <c r="E28" s="118"/>
      <c r="F28" s="118"/>
    </row>
    <row r="29" spans="1:21" ht="19.5" customHeight="1" x14ac:dyDescent="0.2">
      <c r="E29" s="118"/>
      <c r="F29" s="118"/>
    </row>
    <row r="30" spans="1:21" ht="19.5" customHeight="1" x14ac:dyDescent="0.2">
      <c r="E30" s="118"/>
      <c r="F30" s="118"/>
    </row>
    <row r="31" spans="1:21" ht="19.5" customHeight="1" x14ac:dyDescent="0.2">
      <c r="E31" s="118"/>
      <c r="F31" s="118"/>
    </row>
    <row r="32" spans="1:21" ht="19.5" customHeight="1" x14ac:dyDescent="0.2">
      <c r="E32" s="118"/>
      <c r="F32" s="118"/>
    </row>
  </sheetData>
  <sheetProtection autoFilter="0"/>
  <mergeCells count="9">
    <mergeCell ref="A5:B5"/>
    <mergeCell ref="C5:D5"/>
    <mergeCell ref="G4:U4"/>
    <mergeCell ref="A4:E4"/>
    <mergeCell ref="G5:H5"/>
    <mergeCell ref="I5:J5"/>
    <mergeCell ref="K5:L5"/>
    <mergeCell ref="M5:N5"/>
    <mergeCell ref="O5:P5"/>
  </mergeCells>
  <phoneticPr fontId="2" type="noConversion"/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35"/>
  <sheetViews>
    <sheetView view="pageBreakPreview" zoomScaleNormal="87" workbookViewId="0">
      <pane xSplit="4" ySplit="5" topLeftCell="E6" activePane="bottomRight" state="frozen"/>
      <selection activeCell="C37" sqref="C37"/>
      <selection pane="topRight" activeCell="C37" sqref="C37"/>
      <selection pane="bottomLeft" activeCell="C37" sqref="C37"/>
      <selection pane="bottomRight" activeCell="D9" sqref="D9"/>
    </sheetView>
  </sheetViews>
  <sheetFormatPr baseColWidth="10" defaultRowHeight="12.75" x14ac:dyDescent="0.2"/>
  <cols>
    <col min="1" max="1" width="3.85546875" style="80" customWidth="1"/>
    <col min="2" max="2" width="4.5703125" style="80" customWidth="1"/>
    <col min="3" max="3" width="24.28515625" style="80" bestFit="1" customWidth="1"/>
    <col min="4" max="4" width="39" style="81" bestFit="1" customWidth="1"/>
    <col min="5" max="16" width="5.7109375" style="80" customWidth="1"/>
    <col min="17" max="18" width="9.28515625" style="81" customWidth="1"/>
    <col min="19" max="19" width="10.42578125" style="81" bestFit="1" customWidth="1"/>
    <col min="20" max="20" width="8" style="81" bestFit="1" customWidth="1"/>
    <col min="21" max="21" width="14.28515625" style="81" bestFit="1" customWidth="1"/>
    <col min="22" max="16384" width="11.42578125" style="81"/>
  </cols>
  <sheetData>
    <row r="1" spans="1:22" s="64" customFormat="1" ht="16.5" customHeight="1" x14ac:dyDescent="0.2">
      <c r="A1" s="1" t="s">
        <v>85</v>
      </c>
      <c r="B1" s="2"/>
      <c r="C1" s="3"/>
      <c r="D1" s="3"/>
      <c r="E1" s="152" t="s">
        <v>82</v>
      </c>
      <c r="F1" s="152"/>
      <c r="G1" s="152" t="s">
        <v>174</v>
      </c>
      <c r="H1" s="3"/>
      <c r="I1" s="61"/>
      <c r="J1" s="61"/>
      <c r="K1" s="61"/>
      <c r="L1" s="152" t="s">
        <v>175</v>
      </c>
      <c r="M1" s="152"/>
      <c r="N1" s="152"/>
      <c r="O1" s="61"/>
      <c r="P1" s="61"/>
      <c r="Q1" s="62"/>
      <c r="R1" s="62"/>
      <c r="S1" s="62"/>
      <c r="T1" s="63"/>
      <c r="V1" s="65"/>
    </row>
    <row r="2" spans="1:22" s="64" customFormat="1" ht="16.5" customHeight="1" x14ac:dyDescent="0.2">
      <c r="A2" s="10" t="s">
        <v>173</v>
      </c>
      <c r="B2" s="11"/>
      <c r="C2" s="12"/>
      <c r="D2" s="12"/>
      <c r="E2" s="98"/>
      <c r="F2" s="98"/>
      <c r="G2" s="98" t="s">
        <v>234</v>
      </c>
      <c r="H2" s="98"/>
      <c r="I2" s="66"/>
      <c r="J2" s="66"/>
      <c r="K2" s="66"/>
      <c r="L2" s="98" t="s">
        <v>125</v>
      </c>
      <c r="M2" s="98"/>
      <c r="N2" s="98"/>
      <c r="O2" s="66"/>
      <c r="P2" s="66"/>
      <c r="Q2" s="67"/>
      <c r="R2" s="67"/>
      <c r="S2" s="67"/>
      <c r="T2" s="68"/>
      <c r="V2" s="65"/>
    </row>
    <row r="3" spans="1:22" s="72" customFormat="1" ht="16.5" customHeight="1" thickBot="1" x14ac:dyDescent="0.25">
      <c r="A3" s="202" t="s">
        <v>238</v>
      </c>
      <c r="B3" s="11"/>
      <c r="C3" s="12"/>
      <c r="D3" s="12"/>
      <c r="E3" s="12"/>
      <c r="F3" s="12"/>
      <c r="G3" s="98" t="s">
        <v>235</v>
      </c>
      <c r="H3" s="69"/>
      <c r="I3" s="69"/>
      <c r="J3" s="69"/>
      <c r="K3" s="69"/>
      <c r="L3" s="98" t="s">
        <v>237</v>
      </c>
      <c r="M3" s="98"/>
      <c r="N3" s="98"/>
      <c r="O3" s="69"/>
      <c r="P3" s="69"/>
      <c r="Q3" s="70"/>
      <c r="R3" s="70"/>
      <c r="S3" s="70"/>
      <c r="T3" s="71"/>
      <c r="V3" s="73"/>
    </row>
    <row r="4" spans="1:22" s="75" customFormat="1" ht="23.1" customHeight="1" thickBot="1" x14ac:dyDescent="0.25">
      <c r="A4" s="74"/>
      <c r="B4" s="284" t="s">
        <v>7</v>
      </c>
      <c r="C4" s="284"/>
      <c r="D4" s="282"/>
      <c r="E4" s="281" t="s">
        <v>8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</row>
    <row r="5" spans="1:22" s="77" customFormat="1" ht="25.5" x14ac:dyDescent="0.2">
      <c r="A5" s="285" t="s">
        <v>9</v>
      </c>
      <c r="B5" s="286"/>
      <c r="C5" s="159" t="s">
        <v>10</v>
      </c>
      <c r="D5" s="218" t="s">
        <v>11</v>
      </c>
      <c r="E5" s="258" t="s">
        <v>69</v>
      </c>
      <c r="F5" s="260"/>
      <c r="G5" s="258" t="s">
        <v>64</v>
      </c>
      <c r="H5" s="260"/>
      <c r="I5" s="258" t="s">
        <v>65</v>
      </c>
      <c r="J5" s="260"/>
      <c r="K5" s="258" t="s">
        <v>66</v>
      </c>
      <c r="L5" s="260"/>
      <c r="M5" s="258" t="s">
        <v>67</v>
      </c>
      <c r="N5" s="260"/>
      <c r="O5" s="258" t="s">
        <v>236</v>
      </c>
      <c r="P5" s="259"/>
      <c r="Q5" s="223" t="s">
        <v>25</v>
      </c>
      <c r="R5" s="76" t="s">
        <v>14</v>
      </c>
      <c r="S5" s="76" t="s">
        <v>26</v>
      </c>
      <c r="T5" s="239" t="s">
        <v>27</v>
      </c>
    </row>
    <row r="6" spans="1:22" s="82" customFormat="1" ht="15" customHeight="1" x14ac:dyDescent="0.2">
      <c r="A6" s="261">
        <v>12</v>
      </c>
      <c r="B6" s="262"/>
      <c r="C6" s="103" t="s">
        <v>232</v>
      </c>
      <c r="D6" s="194" t="s">
        <v>54</v>
      </c>
      <c r="E6" s="161">
        <v>16</v>
      </c>
      <c r="F6" s="209">
        <v>20</v>
      </c>
      <c r="G6" s="161">
        <v>20</v>
      </c>
      <c r="H6" s="209">
        <v>20</v>
      </c>
      <c r="I6" s="161">
        <v>20</v>
      </c>
      <c r="J6" s="209">
        <v>19</v>
      </c>
      <c r="K6" s="204">
        <v>20</v>
      </c>
      <c r="L6" s="99">
        <v>20</v>
      </c>
      <c r="M6" s="161">
        <v>20</v>
      </c>
      <c r="N6" s="209">
        <v>20</v>
      </c>
      <c r="O6" s="204">
        <v>20</v>
      </c>
      <c r="P6" s="99">
        <v>13</v>
      </c>
      <c r="Q6" s="224">
        <f>SUM(E6:P6)</f>
        <v>228</v>
      </c>
      <c r="R6" s="231">
        <f>Q6/240</f>
        <v>0.95</v>
      </c>
      <c r="S6" s="236" t="str">
        <f>IF(ISNUMBER(E6),IF(R6&lt;51%,"n.B.",IF(R6&lt;65%,"bestanden",IF(R6&lt;81%,"gut",IF(R6&lt;91%,"sehr gut","vorzüglich")))))</f>
        <v>vorzüglich</v>
      </c>
      <c r="T6" s="240">
        <f>RANK(Q6,$Q$6:$Q$28)</f>
        <v>1</v>
      </c>
    </row>
    <row r="7" spans="1:22" s="82" customFormat="1" ht="15" customHeight="1" x14ac:dyDescent="0.2">
      <c r="A7" s="263"/>
      <c r="B7" s="264"/>
      <c r="C7" s="103" t="s">
        <v>233</v>
      </c>
      <c r="D7" s="194" t="s">
        <v>166</v>
      </c>
      <c r="E7" s="161"/>
      <c r="F7" s="209"/>
      <c r="G7" s="161"/>
      <c r="H7" s="209"/>
      <c r="I7" s="161"/>
      <c r="J7" s="209"/>
      <c r="K7" s="204"/>
      <c r="L7" s="99"/>
      <c r="M7" s="161"/>
      <c r="N7" s="209"/>
      <c r="O7" s="204"/>
      <c r="P7" s="99"/>
      <c r="Q7" s="224"/>
      <c r="R7" s="231"/>
      <c r="S7" s="236"/>
      <c r="T7" s="240"/>
    </row>
    <row r="8" spans="1:22" s="82" customFormat="1" ht="15" customHeight="1" x14ac:dyDescent="0.2">
      <c r="A8" s="265">
        <v>6</v>
      </c>
      <c r="B8" s="266"/>
      <c r="C8" s="104" t="s">
        <v>239</v>
      </c>
      <c r="D8" s="195" t="s">
        <v>241</v>
      </c>
      <c r="E8" s="160">
        <v>19</v>
      </c>
      <c r="F8" s="210">
        <v>16</v>
      </c>
      <c r="G8" s="160">
        <v>20</v>
      </c>
      <c r="H8" s="210">
        <v>16</v>
      </c>
      <c r="I8" s="160">
        <v>17</v>
      </c>
      <c r="J8" s="210">
        <v>16</v>
      </c>
      <c r="K8" s="205">
        <v>20</v>
      </c>
      <c r="L8" s="100">
        <v>20</v>
      </c>
      <c r="M8" s="160">
        <v>20</v>
      </c>
      <c r="N8" s="210">
        <v>16</v>
      </c>
      <c r="O8" s="205">
        <v>19</v>
      </c>
      <c r="P8" s="100">
        <v>10</v>
      </c>
      <c r="Q8" s="225">
        <f>SUM(E8:P8)</f>
        <v>209</v>
      </c>
      <c r="R8" s="232">
        <f>Q8/240</f>
        <v>0.87083333333333335</v>
      </c>
      <c r="S8" s="237" t="str">
        <f>IF(ISNUMBER(H8),IF(R8&lt;51%,"n.B.",IF(R8&lt;65%,"bestanden",IF(R8&lt;81%,"gut",IF(R8&lt;91%,"sehr gut","vorzüglich")))))</f>
        <v>sehr gut</v>
      </c>
      <c r="T8" s="241">
        <f>RANK(Q8,$Q$6:$Q$28)</f>
        <v>2</v>
      </c>
      <c r="V8" s="83"/>
    </row>
    <row r="9" spans="1:22" s="82" customFormat="1" ht="15" customHeight="1" x14ac:dyDescent="0.2">
      <c r="A9" s="267"/>
      <c r="B9" s="268"/>
      <c r="C9" s="104" t="s">
        <v>240</v>
      </c>
      <c r="D9" s="195" t="s">
        <v>112</v>
      </c>
      <c r="E9" s="160"/>
      <c r="F9" s="210"/>
      <c r="G9" s="160"/>
      <c r="H9" s="210"/>
      <c r="I9" s="160"/>
      <c r="J9" s="210"/>
      <c r="K9" s="205"/>
      <c r="L9" s="100"/>
      <c r="M9" s="160"/>
      <c r="N9" s="210"/>
      <c r="O9" s="205"/>
      <c r="P9" s="100"/>
      <c r="Q9" s="225"/>
      <c r="R9" s="232"/>
      <c r="S9" s="237"/>
      <c r="T9" s="241"/>
      <c r="V9" s="83"/>
    </row>
    <row r="10" spans="1:22" s="82" customFormat="1" ht="15" customHeight="1" x14ac:dyDescent="0.2">
      <c r="A10" s="261">
        <v>8</v>
      </c>
      <c r="B10" s="262"/>
      <c r="C10" s="103" t="s">
        <v>260</v>
      </c>
      <c r="D10" s="194" t="s">
        <v>103</v>
      </c>
      <c r="E10" s="161">
        <v>13</v>
      </c>
      <c r="F10" s="209">
        <v>13</v>
      </c>
      <c r="G10" s="161">
        <v>9</v>
      </c>
      <c r="H10" s="209">
        <v>20</v>
      </c>
      <c r="I10" s="161">
        <v>0</v>
      </c>
      <c r="J10" s="209">
        <v>20</v>
      </c>
      <c r="K10" s="204">
        <v>10</v>
      </c>
      <c r="L10" s="99">
        <v>15</v>
      </c>
      <c r="M10" s="161">
        <v>20</v>
      </c>
      <c r="N10" s="209">
        <v>20</v>
      </c>
      <c r="O10" s="204">
        <v>20</v>
      </c>
      <c r="P10" s="99">
        <v>20</v>
      </c>
      <c r="Q10" s="224">
        <f>SUM(E10:P10)</f>
        <v>180</v>
      </c>
      <c r="R10" s="231">
        <f>Q10/240</f>
        <v>0.75</v>
      </c>
      <c r="S10" s="236" t="str">
        <f>IF(ISNUMBER(H10),IF(R10&lt;51%,"n.B.",IF(R10&lt;65%,"bestanden",IF(R10&lt;81%,"gut",IF(R10&lt;91%,"sehr gut","vorzüglich")))))</f>
        <v>gut</v>
      </c>
      <c r="T10" s="240">
        <f>RANK(Q10,$Q$6:$Q$28)</f>
        <v>3</v>
      </c>
      <c r="V10" s="83"/>
    </row>
    <row r="11" spans="1:22" s="82" customFormat="1" ht="15" customHeight="1" x14ac:dyDescent="0.2">
      <c r="A11" s="263"/>
      <c r="B11" s="264"/>
      <c r="C11" s="103" t="s">
        <v>242</v>
      </c>
      <c r="D11" s="194" t="s">
        <v>75</v>
      </c>
      <c r="E11" s="161"/>
      <c r="F11" s="209"/>
      <c r="G11" s="161"/>
      <c r="H11" s="209"/>
      <c r="I11" s="161"/>
      <c r="J11" s="209"/>
      <c r="K11" s="204"/>
      <c r="L11" s="99"/>
      <c r="M11" s="161"/>
      <c r="N11" s="209"/>
      <c r="O11" s="204"/>
      <c r="P11" s="99"/>
      <c r="Q11" s="224"/>
      <c r="R11" s="231"/>
      <c r="S11" s="236"/>
      <c r="T11" s="240"/>
      <c r="V11" s="83"/>
    </row>
    <row r="12" spans="1:22" s="78" customFormat="1" ht="15" customHeight="1" x14ac:dyDescent="0.2">
      <c r="A12" s="269">
        <v>1</v>
      </c>
      <c r="B12" s="270"/>
      <c r="C12" s="105" t="s">
        <v>243</v>
      </c>
      <c r="D12" s="196" t="s">
        <v>245</v>
      </c>
      <c r="E12" s="158">
        <v>6</v>
      </c>
      <c r="F12" s="211">
        <v>18</v>
      </c>
      <c r="G12" s="158">
        <v>20</v>
      </c>
      <c r="H12" s="211">
        <v>0</v>
      </c>
      <c r="I12" s="158">
        <v>18</v>
      </c>
      <c r="J12" s="211">
        <v>18</v>
      </c>
      <c r="K12" s="206">
        <v>20</v>
      </c>
      <c r="L12" s="101">
        <v>20</v>
      </c>
      <c r="M12" s="158">
        <v>20</v>
      </c>
      <c r="N12" s="211">
        <v>20</v>
      </c>
      <c r="O12" s="206">
        <v>18</v>
      </c>
      <c r="P12" s="101">
        <v>0</v>
      </c>
      <c r="Q12" s="226">
        <f>SUM(E12:P12)</f>
        <v>178</v>
      </c>
      <c r="R12" s="233">
        <f>Q12/240</f>
        <v>0.7416666666666667</v>
      </c>
      <c r="S12" s="238" t="str">
        <f>IF(ISNUMBER(H12),IF(R12&lt;51%,"n.B.",IF(R12&lt;65%,"bestanden",IF(R12&lt;81%,"gut",IF(R12&lt;91%,"sehr gut","vorzüglich")))))</f>
        <v>gut</v>
      </c>
      <c r="T12" s="242">
        <f>RANK(Q12,$Q$6:$Q$28)</f>
        <v>4</v>
      </c>
      <c r="V12" s="79"/>
    </row>
    <row r="13" spans="1:22" s="78" customFormat="1" ht="15" customHeight="1" x14ac:dyDescent="0.2">
      <c r="A13" s="271"/>
      <c r="B13" s="272"/>
      <c r="C13" s="105" t="s">
        <v>244</v>
      </c>
      <c r="D13" s="201" t="s">
        <v>246</v>
      </c>
      <c r="E13" s="158"/>
      <c r="F13" s="211"/>
      <c r="G13" s="158"/>
      <c r="H13" s="211"/>
      <c r="I13" s="158"/>
      <c r="J13" s="211"/>
      <c r="K13" s="206"/>
      <c r="L13" s="101"/>
      <c r="M13" s="158"/>
      <c r="N13" s="211"/>
      <c r="O13" s="206"/>
      <c r="P13" s="101"/>
      <c r="Q13" s="226"/>
      <c r="R13" s="233"/>
      <c r="S13" s="238"/>
      <c r="T13" s="242"/>
      <c r="V13" s="79"/>
    </row>
    <row r="14" spans="1:22" s="78" customFormat="1" ht="15" customHeight="1" x14ac:dyDescent="0.2">
      <c r="A14" s="273">
        <v>4</v>
      </c>
      <c r="B14" s="274"/>
      <c r="C14" s="108" t="s">
        <v>247</v>
      </c>
      <c r="D14" s="197" t="s">
        <v>62</v>
      </c>
      <c r="E14" s="157">
        <v>0</v>
      </c>
      <c r="F14" s="212">
        <v>19</v>
      </c>
      <c r="G14" s="157">
        <v>17</v>
      </c>
      <c r="H14" s="212">
        <v>15</v>
      </c>
      <c r="I14" s="157">
        <v>18</v>
      </c>
      <c r="J14" s="212">
        <v>20</v>
      </c>
      <c r="K14" s="207">
        <v>18</v>
      </c>
      <c r="L14" s="107">
        <v>14</v>
      </c>
      <c r="M14" s="157">
        <v>20</v>
      </c>
      <c r="N14" s="212">
        <v>18</v>
      </c>
      <c r="O14" s="207">
        <v>18</v>
      </c>
      <c r="P14" s="107">
        <v>0</v>
      </c>
      <c r="Q14" s="227">
        <f>SUM(E14:P14)</f>
        <v>177</v>
      </c>
      <c r="R14" s="234">
        <f>Q14/240</f>
        <v>0.73750000000000004</v>
      </c>
      <c r="S14" s="227" t="str">
        <f>IF(ISNUMBER(H14),IF(R14&lt;51%,"n.B.",IF(R14&lt;65%,"bestanden",IF(R14&lt;81%,"gut",IF(R14&lt;91%,"sehr gut","vorzüglich")))))</f>
        <v>gut</v>
      </c>
      <c r="T14" s="243">
        <f>RANK(Q14,$Q$6:$Q$28)</f>
        <v>5</v>
      </c>
      <c r="V14" s="79"/>
    </row>
    <row r="15" spans="1:22" s="78" customFormat="1" ht="15" customHeight="1" x14ac:dyDescent="0.2">
      <c r="A15" s="275"/>
      <c r="B15" s="276"/>
      <c r="C15" s="108" t="s">
        <v>266</v>
      </c>
      <c r="D15" s="200" t="s">
        <v>146</v>
      </c>
      <c r="E15" s="157"/>
      <c r="F15" s="212"/>
      <c r="G15" s="157"/>
      <c r="H15" s="212"/>
      <c r="I15" s="157"/>
      <c r="J15" s="212"/>
      <c r="K15" s="207"/>
      <c r="L15" s="107"/>
      <c r="M15" s="157"/>
      <c r="N15" s="212"/>
      <c r="O15" s="207"/>
      <c r="P15" s="107"/>
      <c r="Q15" s="227"/>
      <c r="R15" s="234"/>
      <c r="S15" s="227"/>
      <c r="T15" s="243"/>
      <c r="V15" s="79"/>
    </row>
    <row r="16" spans="1:22" s="78" customFormat="1" ht="15" customHeight="1" x14ac:dyDescent="0.2">
      <c r="A16" s="277">
        <v>7</v>
      </c>
      <c r="B16" s="278"/>
      <c r="C16" s="153" t="s">
        <v>248</v>
      </c>
      <c r="D16" s="198" t="s">
        <v>72</v>
      </c>
      <c r="E16" s="158">
        <v>14</v>
      </c>
      <c r="F16" s="211">
        <v>12</v>
      </c>
      <c r="G16" s="158">
        <v>15</v>
      </c>
      <c r="H16" s="211">
        <v>13</v>
      </c>
      <c r="I16" s="158">
        <v>0</v>
      </c>
      <c r="J16" s="211">
        <v>14</v>
      </c>
      <c r="K16" s="206">
        <v>19</v>
      </c>
      <c r="L16" s="101">
        <v>10</v>
      </c>
      <c r="M16" s="158">
        <v>20</v>
      </c>
      <c r="N16" s="211">
        <v>20</v>
      </c>
      <c r="O16" s="206">
        <v>20</v>
      </c>
      <c r="P16" s="101">
        <v>20</v>
      </c>
      <c r="Q16" s="226">
        <f>SUM(E16:P16)</f>
        <v>177</v>
      </c>
      <c r="R16" s="233">
        <f t="shared" ref="R16:R28" si="0">Q16/240</f>
        <v>0.73750000000000004</v>
      </c>
      <c r="S16" s="238" t="str">
        <f t="shared" ref="S16:S28" si="1">IF(ISNUMBER(H16),IF(R16&lt;51%,"n.B.",IF(R16&lt;65%,"bestanden",IF(R16&lt;81%,"gut",IF(R16&lt;91%,"sehr gut","vorzüglich")))))</f>
        <v>gut</v>
      </c>
      <c r="T16" s="242">
        <f>RANK(Q16,$Q$6:$Q$28)</f>
        <v>5</v>
      </c>
    </row>
    <row r="17" spans="1:22" s="78" customFormat="1" ht="15" customHeight="1" x14ac:dyDescent="0.2">
      <c r="A17" s="279"/>
      <c r="B17" s="280"/>
      <c r="C17" s="153" t="s">
        <v>249</v>
      </c>
      <c r="D17" s="198" t="s">
        <v>138</v>
      </c>
      <c r="E17" s="158"/>
      <c r="F17" s="211"/>
      <c r="G17" s="158"/>
      <c r="H17" s="211"/>
      <c r="I17" s="158"/>
      <c r="J17" s="211"/>
      <c r="K17" s="206"/>
      <c r="L17" s="101"/>
      <c r="M17" s="158"/>
      <c r="N17" s="211"/>
      <c r="O17" s="206"/>
      <c r="P17" s="101"/>
      <c r="Q17" s="226"/>
      <c r="R17" s="233"/>
      <c r="S17" s="238"/>
      <c r="T17" s="242"/>
    </row>
    <row r="18" spans="1:22" s="78" customFormat="1" ht="15" customHeight="1" x14ac:dyDescent="0.2">
      <c r="A18" s="273">
        <v>9</v>
      </c>
      <c r="B18" s="274"/>
      <c r="C18" s="106" t="s">
        <v>250</v>
      </c>
      <c r="D18" s="199" t="s">
        <v>45</v>
      </c>
      <c r="E18" s="213">
        <v>20</v>
      </c>
      <c r="F18" s="214">
        <v>19</v>
      </c>
      <c r="G18" s="213">
        <v>18</v>
      </c>
      <c r="H18" s="214">
        <v>0</v>
      </c>
      <c r="I18" s="213">
        <v>20</v>
      </c>
      <c r="J18" s="214">
        <v>20</v>
      </c>
      <c r="K18" s="208">
        <v>20</v>
      </c>
      <c r="L18" s="102">
        <v>14</v>
      </c>
      <c r="M18" s="213">
        <v>16</v>
      </c>
      <c r="N18" s="214">
        <v>0</v>
      </c>
      <c r="O18" s="208">
        <v>20</v>
      </c>
      <c r="P18" s="102">
        <v>10</v>
      </c>
      <c r="Q18" s="228">
        <f>SUM(E18:P18)</f>
        <v>177</v>
      </c>
      <c r="R18" s="234">
        <f t="shared" si="0"/>
        <v>0.73750000000000004</v>
      </c>
      <c r="S18" s="227" t="str">
        <f t="shared" si="1"/>
        <v>gut</v>
      </c>
      <c r="T18" s="244">
        <f>RANK(Q18,$Q$6:$Q$28)</f>
        <v>5</v>
      </c>
      <c r="V18" s="79"/>
    </row>
    <row r="19" spans="1:22" s="78" customFormat="1" ht="15" customHeight="1" x14ac:dyDescent="0.2">
      <c r="A19" s="275"/>
      <c r="B19" s="276"/>
      <c r="C19" s="106" t="s">
        <v>261</v>
      </c>
      <c r="D19" s="203" t="s">
        <v>251</v>
      </c>
      <c r="E19" s="213"/>
      <c r="F19" s="214"/>
      <c r="G19" s="213"/>
      <c r="H19" s="214"/>
      <c r="I19" s="213"/>
      <c r="J19" s="214"/>
      <c r="K19" s="208"/>
      <c r="L19" s="102"/>
      <c r="M19" s="213"/>
      <c r="N19" s="214"/>
      <c r="O19" s="208"/>
      <c r="P19" s="102"/>
      <c r="Q19" s="228"/>
      <c r="R19" s="234"/>
      <c r="S19" s="227"/>
      <c r="T19" s="244"/>
      <c r="V19" s="79"/>
    </row>
    <row r="20" spans="1:22" s="78" customFormat="1" ht="15" customHeight="1" x14ac:dyDescent="0.2">
      <c r="A20" s="269">
        <v>10</v>
      </c>
      <c r="B20" s="270"/>
      <c r="C20" s="105" t="s">
        <v>262</v>
      </c>
      <c r="D20" s="196" t="s">
        <v>159</v>
      </c>
      <c r="E20" s="158">
        <v>15</v>
      </c>
      <c r="F20" s="211">
        <v>18</v>
      </c>
      <c r="G20" s="158">
        <v>18</v>
      </c>
      <c r="H20" s="211">
        <v>8</v>
      </c>
      <c r="I20" s="158">
        <v>16</v>
      </c>
      <c r="J20" s="211">
        <v>0</v>
      </c>
      <c r="K20" s="206">
        <v>15</v>
      </c>
      <c r="L20" s="101">
        <v>14</v>
      </c>
      <c r="M20" s="158">
        <v>18</v>
      </c>
      <c r="N20" s="211">
        <v>18</v>
      </c>
      <c r="O20" s="206">
        <v>16</v>
      </c>
      <c r="P20" s="101">
        <v>18</v>
      </c>
      <c r="Q20" s="226">
        <f>SUM(E20:P20)</f>
        <v>174</v>
      </c>
      <c r="R20" s="233">
        <f t="shared" si="0"/>
        <v>0.72499999999999998</v>
      </c>
      <c r="S20" s="238" t="str">
        <f t="shared" si="1"/>
        <v>gut</v>
      </c>
      <c r="T20" s="242">
        <f>RANK(Q20,$Q$6:$Q$28)</f>
        <v>8</v>
      </c>
      <c r="V20" s="79"/>
    </row>
    <row r="21" spans="1:22" s="78" customFormat="1" ht="15" customHeight="1" x14ac:dyDescent="0.2">
      <c r="A21" s="271"/>
      <c r="B21" s="272"/>
      <c r="C21" s="105" t="s">
        <v>252</v>
      </c>
      <c r="D21" s="201" t="s">
        <v>162</v>
      </c>
      <c r="E21" s="158"/>
      <c r="F21" s="211"/>
      <c r="G21" s="158"/>
      <c r="H21" s="211"/>
      <c r="I21" s="158"/>
      <c r="J21" s="211"/>
      <c r="K21" s="206"/>
      <c r="L21" s="101"/>
      <c r="M21" s="158"/>
      <c r="N21" s="211"/>
      <c r="O21" s="206"/>
      <c r="P21" s="101"/>
      <c r="Q21" s="226"/>
      <c r="R21" s="233"/>
      <c r="S21" s="238"/>
      <c r="T21" s="242"/>
      <c r="V21" s="79"/>
    </row>
    <row r="22" spans="1:22" s="78" customFormat="1" ht="15" customHeight="1" x14ac:dyDescent="0.2">
      <c r="A22" s="273">
        <v>3</v>
      </c>
      <c r="B22" s="274"/>
      <c r="C22" s="108" t="s">
        <v>253</v>
      </c>
      <c r="D22" s="200" t="s">
        <v>38</v>
      </c>
      <c r="E22" s="157">
        <v>18</v>
      </c>
      <c r="F22" s="212">
        <v>0</v>
      </c>
      <c r="G22" s="157">
        <v>20</v>
      </c>
      <c r="H22" s="212">
        <v>0</v>
      </c>
      <c r="I22" s="157">
        <v>20</v>
      </c>
      <c r="J22" s="212">
        <v>15</v>
      </c>
      <c r="K22" s="207">
        <v>20</v>
      </c>
      <c r="L22" s="107">
        <v>15</v>
      </c>
      <c r="M22" s="157">
        <v>20</v>
      </c>
      <c r="N22" s="212">
        <v>20</v>
      </c>
      <c r="O22" s="207">
        <v>20</v>
      </c>
      <c r="P22" s="107">
        <v>0</v>
      </c>
      <c r="Q22" s="227">
        <f>SUM(E22:P22)</f>
        <v>168</v>
      </c>
      <c r="R22" s="234">
        <f t="shared" si="0"/>
        <v>0.7</v>
      </c>
      <c r="S22" s="227" t="str">
        <f t="shared" si="1"/>
        <v>gut</v>
      </c>
      <c r="T22" s="244">
        <f>RANK(Q22,$Q$6:$Q$28)</f>
        <v>9</v>
      </c>
      <c r="V22" s="79"/>
    </row>
    <row r="23" spans="1:22" s="78" customFormat="1" ht="15" customHeight="1" x14ac:dyDescent="0.2">
      <c r="A23" s="275"/>
      <c r="B23" s="276"/>
      <c r="C23" s="109" t="s">
        <v>263</v>
      </c>
      <c r="D23" s="200" t="s">
        <v>153</v>
      </c>
      <c r="E23" s="157"/>
      <c r="F23" s="212"/>
      <c r="G23" s="157"/>
      <c r="H23" s="212"/>
      <c r="I23" s="157"/>
      <c r="J23" s="212"/>
      <c r="K23" s="207"/>
      <c r="L23" s="107"/>
      <c r="M23" s="157"/>
      <c r="N23" s="212"/>
      <c r="O23" s="207"/>
      <c r="P23" s="107"/>
      <c r="Q23" s="227"/>
      <c r="R23" s="234"/>
      <c r="S23" s="227"/>
      <c r="T23" s="244"/>
      <c r="V23" s="79"/>
    </row>
    <row r="24" spans="1:22" s="78" customFormat="1" ht="15" customHeight="1" x14ac:dyDescent="0.2">
      <c r="A24" s="269">
        <v>11</v>
      </c>
      <c r="B24" s="270"/>
      <c r="C24" s="105" t="s">
        <v>254</v>
      </c>
      <c r="D24" s="201" t="s">
        <v>255</v>
      </c>
      <c r="E24" s="158">
        <v>16</v>
      </c>
      <c r="F24" s="211">
        <v>0</v>
      </c>
      <c r="G24" s="158">
        <v>20</v>
      </c>
      <c r="H24" s="211">
        <v>18</v>
      </c>
      <c r="I24" s="158">
        <v>12</v>
      </c>
      <c r="J24" s="211">
        <v>13</v>
      </c>
      <c r="K24" s="206">
        <v>10</v>
      </c>
      <c r="L24" s="101">
        <v>10</v>
      </c>
      <c r="M24" s="158">
        <v>19</v>
      </c>
      <c r="N24" s="211">
        <v>14</v>
      </c>
      <c r="O24" s="206">
        <v>18</v>
      </c>
      <c r="P24" s="101">
        <v>12</v>
      </c>
      <c r="Q24" s="226">
        <f>SUM(E24:P24)</f>
        <v>162</v>
      </c>
      <c r="R24" s="233">
        <f t="shared" si="0"/>
        <v>0.67500000000000004</v>
      </c>
      <c r="S24" s="238" t="str">
        <f t="shared" si="1"/>
        <v>gut</v>
      </c>
      <c r="T24" s="242">
        <f>RANK(Q24,$Q$6:$Q$28)</f>
        <v>10</v>
      </c>
      <c r="V24" s="79"/>
    </row>
    <row r="25" spans="1:22" s="78" customFormat="1" ht="15" customHeight="1" x14ac:dyDescent="0.2">
      <c r="A25" s="271"/>
      <c r="B25" s="272"/>
      <c r="C25" s="110" t="s">
        <v>264</v>
      </c>
      <c r="D25" s="201" t="s">
        <v>256</v>
      </c>
      <c r="E25" s="158"/>
      <c r="F25" s="211"/>
      <c r="G25" s="158"/>
      <c r="H25" s="211"/>
      <c r="I25" s="158"/>
      <c r="J25" s="211"/>
      <c r="K25" s="206"/>
      <c r="L25" s="101"/>
      <c r="M25" s="158"/>
      <c r="N25" s="211"/>
      <c r="O25" s="206"/>
      <c r="P25" s="101"/>
      <c r="Q25" s="226"/>
      <c r="R25" s="233"/>
      <c r="S25" s="238"/>
      <c r="T25" s="242"/>
      <c r="V25" s="79"/>
    </row>
    <row r="26" spans="1:22" s="78" customFormat="1" ht="15" customHeight="1" x14ac:dyDescent="0.2">
      <c r="A26" s="273">
        <v>2</v>
      </c>
      <c r="B26" s="274"/>
      <c r="C26" s="108" t="s">
        <v>257</v>
      </c>
      <c r="D26" s="200" t="s">
        <v>41</v>
      </c>
      <c r="E26" s="157">
        <v>18</v>
      </c>
      <c r="F26" s="212">
        <v>0</v>
      </c>
      <c r="G26" s="157">
        <v>20</v>
      </c>
      <c r="H26" s="212">
        <v>20</v>
      </c>
      <c r="I26" s="157">
        <v>13</v>
      </c>
      <c r="J26" s="212">
        <v>16</v>
      </c>
      <c r="K26" s="207">
        <v>18</v>
      </c>
      <c r="L26" s="107">
        <v>8</v>
      </c>
      <c r="M26" s="157">
        <v>20</v>
      </c>
      <c r="N26" s="212">
        <v>8</v>
      </c>
      <c r="O26" s="207">
        <v>20</v>
      </c>
      <c r="P26" s="107">
        <v>0</v>
      </c>
      <c r="Q26" s="227">
        <f>SUM(E26:P26)</f>
        <v>161</v>
      </c>
      <c r="R26" s="234">
        <f t="shared" si="0"/>
        <v>0.67083333333333328</v>
      </c>
      <c r="S26" s="227" t="str">
        <f t="shared" si="1"/>
        <v>gut</v>
      </c>
      <c r="T26" s="244">
        <f>RANK(Q26,$Q$6:$Q$28)</f>
        <v>11</v>
      </c>
      <c r="V26" s="79"/>
    </row>
    <row r="27" spans="1:22" s="78" customFormat="1" ht="15" customHeight="1" x14ac:dyDescent="0.2">
      <c r="A27" s="275"/>
      <c r="B27" s="276"/>
      <c r="C27" s="109" t="s">
        <v>265</v>
      </c>
      <c r="D27" s="200" t="s">
        <v>79</v>
      </c>
      <c r="E27" s="162"/>
      <c r="F27" s="217"/>
      <c r="G27" s="162"/>
      <c r="H27" s="217"/>
      <c r="I27" s="162"/>
      <c r="J27" s="217"/>
      <c r="K27" s="219"/>
      <c r="L27" s="222"/>
      <c r="M27" s="162"/>
      <c r="N27" s="217"/>
      <c r="O27" s="219"/>
      <c r="P27" s="222"/>
      <c r="Q27" s="229"/>
      <c r="R27" s="235"/>
      <c r="S27" s="229"/>
      <c r="T27" s="245"/>
      <c r="V27" s="79"/>
    </row>
    <row r="28" spans="1:22" s="78" customFormat="1" ht="15" customHeight="1" x14ac:dyDescent="0.2">
      <c r="A28" s="269">
        <v>5</v>
      </c>
      <c r="B28" s="270"/>
      <c r="C28" s="105" t="s">
        <v>258</v>
      </c>
      <c r="D28" s="201" t="s">
        <v>106</v>
      </c>
      <c r="E28" s="158">
        <v>0</v>
      </c>
      <c r="F28" s="211">
        <v>12</v>
      </c>
      <c r="G28" s="158">
        <v>12</v>
      </c>
      <c r="H28" s="211">
        <v>14</v>
      </c>
      <c r="I28" s="158">
        <v>3</v>
      </c>
      <c r="J28" s="211">
        <v>10</v>
      </c>
      <c r="K28" s="206">
        <v>18</v>
      </c>
      <c r="L28" s="101">
        <v>14</v>
      </c>
      <c r="M28" s="158">
        <v>20</v>
      </c>
      <c r="N28" s="211">
        <v>20</v>
      </c>
      <c r="O28" s="206">
        <v>17</v>
      </c>
      <c r="P28" s="101">
        <v>18</v>
      </c>
      <c r="Q28" s="226">
        <f>SUM(E28:P28)</f>
        <v>158</v>
      </c>
      <c r="R28" s="233">
        <f t="shared" si="0"/>
        <v>0.65833333333333333</v>
      </c>
      <c r="S28" s="238" t="str">
        <f t="shared" si="1"/>
        <v>gut</v>
      </c>
      <c r="T28" s="242">
        <f>RANK(Q28,$Q$6:$Q$28)</f>
        <v>12</v>
      </c>
      <c r="V28" s="79"/>
    </row>
    <row r="29" spans="1:22" ht="13.5" thickBot="1" x14ac:dyDescent="0.25">
      <c r="A29" s="287"/>
      <c r="B29" s="288"/>
      <c r="C29" s="215" t="s">
        <v>259</v>
      </c>
      <c r="D29" s="216" t="s">
        <v>127</v>
      </c>
      <c r="E29" s="220"/>
      <c r="F29" s="221"/>
      <c r="G29" s="220"/>
      <c r="H29" s="221"/>
      <c r="I29" s="220"/>
      <c r="J29" s="221"/>
      <c r="K29" s="246"/>
      <c r="L29" s="247"/>
      <c r="M29" s="220"/>
      <c r="N29" s="221"/>
      <c r="O29" s="246"/>
      <c r="P29" s="247"/>
      <c r="Q29" s="230"/>
      <c r="R29" s="230"/>
      <c r="S29" s="230"/>
      <c r="T29" s="230"/>
    </row>
    <row r="30" spans="1:22" x14ac:dyDescent="0.2">
      <c r="C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22" x14ac:dyDescent="0.2">
      <c r="C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22" x14ac:dyDescent="0.2">
      <c r="C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3:16" x14ac:dyDescent="0.2">
      <c r="C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3:16" x14ac:dyDescent="0.2">
      <c r="C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3:16" x14ac:dyDescent="0.2"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</sheetData>
  <mergeCells count="21">
    <mergeCell ref="A28:B29"/>
    <mergeCell ref="A22:B23"/>
    <mergeCell ref="A24:B25"/>
    <mergeCell ref="A26:B27"/>
    <mergeCell ref="E4:T4"/>
    <mergeCell ref="B4:D4"/>
    <mergeCell ref="A5:B5"/>
    <mergeCell ref="E5:F5"/>
    <mergeCell ref="G5:H5"/>
    <mergeCell ref="I5:J5"/>
    <mergeCell ref="K5:L5"/>
    <mergeCell ref="A12:B13"/>
    <mergeCell ref="A14:B15"/>
    <mergeCell ref="A16:B17"/>
    <mergeCell ref="A18:B19"/>
    <mergeCell ref="A20:B21"/>
    <mergeCell ref="O5:P5"/>
    <mergeCell ref="M5:N5"/>
    <mergeCell ref="A6:B7"/>
    <mergeCell ref="A8:B9"/>
    <mergeCell ref="A10:B11"/>
  </mergeCells>
  <phoneticPr fontId="0" type="noConversion"/>
  <pageMargins left="0.31496062992125984" right="0.51181102362204722" top="0.82677165354330717" bottom="0.62992125984251968" header="0.59055118110236227" footer="0.27559055118110237"/>
  <pageSetup paperSize="9" scale="76" firstPageNumber="0" fitToHeight="2" orientation="landscape" r:id="rId1"/>
  <headerFooter alignWithMargins="0">
    <oddHeader>&amp;C&amp;"Arial,Fett Kursiv"&amp;14&amp;A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Anfängerklasse</vt:lpstr>
      <vt:lpstr>Fortgeschrittenenklasse</vt:lpstr>
      <vt:lpstr>Offene Klasse</vt:lpstr>
      <vt:lpstr>Team FO</vt:lpstr>
      <vt:lpstr>Anfängerklasse!Druckbereich</vt:lpstr>
      <vt:lpstr>Fortgeschrittenenklasse!Druckbereich</vt:lpstr>
      <vt:lpstr>'Offene Klasse'!Druckbereich</vt:lpstr>
      <vt:lpstr>Anfängerklasse!Drucktitel</vt:lpstr>
      <vt:lpstr>Fortgeschrittenenklasse!Drucktitel</vt:lpstr>
      <vt:lpstr>'Offene Klasse'!Drucktitel</vt:lpstr>
      <vt:lpstr>'Team FO'!Drucktitel</vt:lpstr>
    </vt:vector>
  </TitlesOfParts>
  <Company>T-Com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 Bremen, ZNK</dc:creator>
  <cp:lastModifiedBy>Wolfgang</cp:lastModifiedBy>
  <cp:lastPrinted>2018-10-09T17:04:43Z</cp:lastPrinted>
  <dcterms:created xsi:type="dcterms:W3CDTF">2011-08-23T10:39:44Z</dcterms:created>
  <dcterms:modified xsi:type="dcterms:W3CDTF">2018-10-10T12:17:57Z</dcterms:modified>
</cp:coreProperties>
</file>