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Wolfgang\Der Retriever\Indiana\2016\"/>
    </mc:Choice>
  </mc:AlternateContent>
  <bookViews>
    <workbookView xWindow="-15" yWindow="3510" windowWidth="20970" windowHeight="9285" activeTab="1"/>
  </bookViews>
  <sheets>
    <sheet name="Fortgeschrittenenklasse" sheetId="5" r:id="rId1"/>
    <sheet name="Offene Klasse" sheetId="4" r:id="rId2"/>
  </sheets>
  <definedNames>
    <definedName name="_xlnm._FilterDatabase" localSheetId="0" hidden="1">Fortgeschrittenenklasse!$A$5:$R$18</definedName>
    <definedName name="_xlnm._FilterDatabase" localSheetId="1" hidden="1">'Offene Klasse'!$A$5:$R$28</definedName>
    <definedName name="_xlnm.Print_Area" localSheetId="0">Fortgeschrittenenklasse!$A$1:$R$18</definedName>
    <definedName name="_xlnm.Print_Area" localSheetId="1">'Offene Klasse'!$A$1:$R$29</definedName>
    <definedName name="_xlnm.Print_Titles" localSheetId="0">Fortgeschrittenenklasse!$1:$5</definedName>
    <definedName name="_xlnm.Print_Titles" localSheetId="1">'Offene Klasse'!$1:$5</definedName>
  </definedNames>
  <calcPr calcId="152511" fullCalcOnLoad="1"/>
</workbook>
</file>

<file path=xl/calcChain.xml><?xml version="1.0" encoding="utf-8"?>
<calcChain xmlns="http://schemas.openxmlformats.org/spreadsheetml/2006/main">
  <c r="N18" i="5" l="1"/>
  <c r="M18" i="5"/>
  <c r="O18" i="5" s="1"/>
  <c r="N17" i="5"/>
  <c r="M17" i="5"/>
  <c r="O17" i="5" s="1"/>
  <c r="N16" i="5"/>
  <c r="M16" i="5"/>
  <c r="O16" i="5" s="1"/>
  <c r="N15" i="5"/>
  <c r="M15" i="5"/>
  <c r="O15" i="5" s="1"/>
  <c r="N14" i="5"/>
  <c r="Q14" i="5" s="1"/>
  <c r="M14" i="5"/>
  <c r="O14" i="5" s="1"/>
  <c r="N13" i="5"/>
  <c r="M13" i="5"/>
  <c r="O13" i="5" s="1"/>
  <c r="Q13" i="5" s="1"/>
  <c r="N12" i="5"/>
  <c r="M12" i="5"/>
  <c r="O12" i="5" s="1"/>
  <c r="N11" i="5"/>
  <c r="M11" i="5"/>
  <c r="O11" i="5" s="1"/>
  <c r="N10" i="5"/>
  <c r="M10" i="5"/>
  <c r="O10" i="5" s="1"/>
  <c r="N9" i="5"/>
  <c r="M9" i="5"/>
  <c r="O9" i="5" s="1"/>
  <c r="N8" i="5"/>
  <c r="M8" i="5"/>
  <c r="O8" i="5" s="1"/>
  <c r="N7" i="5"/>
  <c r="M7" i="5"/>
  <c r="O7" i="5" s="1"/>
  <c r="N6" i="5"/>
  <c r="M6" i="5"/>
  <c r="O6" i="5" s="1"/>
  <c r="Q6" i="5" s="1"/>
  <c r="M17" i="4"/>
  <c r="N17" i="4"/>
  <c r="M18" i="4"/>
  <c r="O18" i="4" s="1"/>
  <c r="Q18" i="4" s="1"/>
  <c r="N18" i="4"/>
  <c r="M19" i="4"/>
  <c r="N19" i="4"/>
  <c r="M14" i="4"/>
  <c r="O14" i="4" s="1"/>
  <c r="Q14" i="4" s="1"/>
  <c r="N14" i="4"/>
  <c r="M15" i="4"/>
  <c r="O15" i="4" s="1"/>
  <c r="N15" i="4"/>
  <c r="M16" i="4"/>
  <c r="O16" i="4" s="1"/>
  <c r="N16" i="4"/>
  <c r="M23" i="4"/>
  <c r="O23" i="4" s="1"/>
  <c r="N23" i="4"/>
  <c r="M24" i="4"/>
  <c r="O24" i="4" s="1"/>
  <c r="N24" i="4"/>
  <c r="M25" i="4"/>
  <c r="O25" i="4" s="1"/>
  <c r="Q25" i="4" s="1"/>
  <c r="N25" i="4"/>
  <c r="M26" i="4"/>
  <c r="N26" i="4"/>
  <c r="O26" i="4"/>
  <c r="Q26" i="4" s="1"/>
  <c r="M27" i="4"/>
  <c r="N27" i="4"/>
  <c r="Q27" i="4" s="1"/>
  <c r="O27" i="4"/>
  <c r="M28" i="4"/>
  <c r="O28" i="4" s="1"/>
  <c r="N28" i="4"/>
  <c r="Q28" i="4" s="1"/>
  <c r="R28" i="4"/>
  <c r="M10" i="4"/>
  <c r="O10" i="4" s="1"/>
  <c r="N10" i="4"/>
  <c r="M6" i="4"/>
  <c r="O6" i="4" s="1"/>
  <c r="N6" i="4"/>
  <c r="M7" i="4"/>
  <c r="O7" i="4" s="1"/>
  <c r="N7" i="4"/>
  <c r="M8" i="4"/>
  <c r="O8" i="4" s="1"/>
  <c r="Q8" i="4" s="1"/>
  <c r="N8" i="4"/>
  <c r="M9" i="4"/>
  <c r="O9" i="4" s="1"/>
  <c r="N9" i="4"/>
  <c r="M11" i="4"/>
  <c r="O11" i="4" s="1"/>
  <c r="N11" i="4"/>
  <c r="M12" i="4"/>
  <c r="O12" i="4" s="1"/>
  <c r="N12" i="4"/>
  <c r="M13" i="4"/>
  <c r="O13" i="4" s="1"/>
  <c r="N13" i="4"/>
  <c r="O17" i="4"/>
  <c r="O19" i="4"/>
  <c r="M20" i="4"/>
  <c r="N20" i="4"/>
  <c r="M21" i="4"/>
  <c r="O21" i="4" s="1"/>
  <c r="N21" i="4"/>
  <c r="M22" i="4"/>
  <c r="O22" i="4" s="1"/>
  <c r="N22" i="4"/>
  <c r="Q18" i="5" l="1"/>
  <c r="R8" i="5"/>
  <c r="R9" i="5"/>
  <c r="R10" i="5"/>
  <c r="R6" i="5"/>
  <c r="R7" i="5"/>
  <c r="Q9" i="5"/>
  <c r="R11" i="5"/>
  <c r="Q10" i="5"/>
  <c r="R16" i="5"/>
  <c r="R18" i="5"/>
  <c r="R12" i="5"/>
  <c r="R14" i="5"/>
  <c r="R15" i="5"/>
  <c r="Q17" i="5"/>
  <c r="R13" i="5"/>
  <c r="Q7" i="5"/>
  <c r="Q11" i="5"/>
  <c r="Q15" i="5"/>
  <c r="R17" i="5"/>
  <c r="Q8" i="5"/>
  <c r="Q12" i="5"/>
  <c r="Q16" i="5"/>
  <c r="Q9" i="4"/>
  <c r="Q10" i="4"/>
  <c r="R19" i="4"/>
  <c r="Q15" i="4"/>
  <c r="Q23" i="4"/>
  <c r="Q22" i="4"/>
  <c r="R25" i="4"/>
  <c r="O20" i="4"/>
  <c r="Q20" i="4" s="1"/>
  <c r="Q24" i="4"/>
  <c r="R24" i="4"/>
  <c r="Q21" i="4"/>
  <c r="R27" i="4"/>
  <c r="R23" i="4"/>
  <c r="R26" i="4"/>
  <c r="Q16" i="4"/>
  <c r="Q13" i="4"/>
  <c r="Q11" i="4"/>
  <c r="R8" i="4"/>
  <c r="R9" i="4"/>
  <c r="R10" i="4"/>
  <c r="R7" i="4"/>
  <c r="R15" i="4"/>
  <c r="Q19" i="4"/>
  <c r="R18" i="4"/>
  <c r="R6" i="4"/>
  <c r="Q12" i="4"/>
  <c r="R11" i="4"/>
  <c r="Q17" i="4"/>
  <c r="Q7" i="4"/>
  <c r="Q6" i="4"/>
  <c r="R22" i="4"/>
  <c r="R14" i="4"/>
  <c r="R21" i="4"/>
  <c r="R17" i="4"/>
  <c r="R13" i="4"/>
  <c r="R20" i="4"/>
  <c r="R16" i="4"/>
  <c r="R12" i="4"/>
</calcChain>
</file>

<file path=xl/sharedStrings.xml><?xml version="1.0" encoding="utf-8"?>
<sst xmlns="http://schemas.openxmlformats.org/spreadsheetml/2006/main" count="227" uniqueCount="142">
  <si>
    <t>Hund</t>
  </si>
  <si>
    <t>L/R</t>
  </si>
  <si>
    <t>G/H</t>
  </si>
  <si>
    <t>Köhler</t>
  </si>
  <si>
    <t>Wolfgang</t>
  </si>
  <si>
    <t>G/R</t>
  </si>
  <si>
    <t>L/H</t>
  </si>
  <si>
    <t>R/G</t>
  </si>
  <si>
    <t>Ergebnisse Open</t>
  </si>
  <si>
    <t>Gespann</t>
  </si>
  <si>
    <t>Punkte</t>
  </si>
  <si>
    <t>Start Nr.</t>
  </si>
  <si>
    <t>Hundeführer</t>
  </si>
  <si>
    <t>Wurf-
datum</t>
  </si>
  <si>
    <t>∑</t>
  </si>
  <si>
    <t>Null</t>
  </si>
  <si>
    <t>Punkt-
anteil</t>
  </si>
  <si>
    <t>Prädikat</t>
  </si>
  <si>
    <t>Platz</t>
  </si>
  <si>
    <t>O</t>
  </si>
  <si>
    <t>Sandra</t>
  </si>
  <si>
    <t>Felicitas von der Wegwarte</t>
  </si>
  <si>
    <t>Eastwood Clint of enchanted garden</t>
  </si>
  <si>
    <t>Köstler</t>
  </si>
  <si>
    <t>Reppermund</t>
  </si>
  <si>
    <t>Fuchs</t>
  </si>
  <si>
    <t>Göhring</t>
  </si>
  <si>
    <t>Uwe</t>
  </si>
  <si>
    <t>Barbara</t>
  </si>
  <si>
    <t>Marita</t>
  </si>
  <si>
    <t>Oertig</t>
  </si>
  <si>
    <t>Renate</t>
  </si>
  <si>
    <t>Gallasch</t>
  </si>
  <si>
    <t>Anke</t>
  </si>
  <si>
    <t>Enola von der Wegwarte</t>
  </si>
  <si>
    <t>Tanja</t>
  </si>
  <si>
    <t>J.C.</t>
  </si>
  <si>
    <t>Workingtest Oster Open in Wolpertswende bei Ravensburg</t>
  </si>
  <si>
    <t>abgebr</t>
  </si>
  <si>
    <t>Am Samstag den 26.03.2016</t>
  </si>
  <si>
    <t>Richter:  Jörg Mente, Marianne Walheim</t>
  </si>
  <si>
    <t>Brunold</t>
  </si>
  <si>
    <t>Ivonne</t>
  </si>
  <si>
    <t>Beechdale·s Dusty Hazel</t>
  </si>
  <si>
    <t>Bräutigam</t>
  </si>
  <si>
    <t>Petra</t>
  </si>
  <si>
    <t>Firan von der Wegwarte</t>
  </si>
  <si>
    <t>28 .02.2010</t>
  </si>
  <si>
    <t>MW
Mark/Blind</t>
  </si>
  <si>
    <t>MW
Blind</t>
  </si>
  <si>
    <t>JM
Mark/Verleit-
markierung</t>
  </si>
  <si>
    <t>JM
Blind</t>
  </si>
  <si>
    <t>MW/JM
Walk-up
Blind/Mark</t>
  </si>
  <si>
    <t>Haack</t>
  </si>
  <si>
    <t>Natascha</t>
  </si>
  <si>
    <t>Nigel my Melodie of Golden Spirit</t>
  </si>
  <si>
    <t>Goehring</t>
  </si>
  <si>
    <t>Lux-Mögle</t>
  </si>
  <si>
    <t>Alexandra</t>
  </si>
  <si>
    <r>
      <rPr>
        <sz val="10"/>
        <color rgb="FF111111"/>
        <rFont val="Arial"/>
        <family val="2"/>
      </rPr>
      <t>Huels</t>
    </r>
    <r>
      <rPr>
        <sz val="10"/>
        <color rgb="FF565656"/>
        <rFont val="Arial"/>
        <family val="2"/>
      </rPr>
      <t>'</t>
    </r>
    <r>
      <rPr>
        <sz val="10"/>
        <color rgb="FF111111"/>
        <rFont val="Arial"/>
        <family val="2"/>
      </rPr>
      <t>Hunters Hazel Leni</t>
    </r>
  </si>
  <si>
    <r>
      <rPr>
        <sz val="10"/>
        <color rgb="FF111111"/>
        <rFont val="Arial"/>
        <family val="2"/>
      </rPr>
      <t>Beechdale'</t>
    </r>
    <r>
      <rPr>
        <sz val="10"/>
        <color rgb="FF1F1F1F"/>
        <rFont val="Arial"/>
        <family val="2"/>
      </rPr>
      <t xml:space="preserve">s </t>
    </r>
    <r>
      <rPr>
        <sz val="10"/>
        <color rgb="FF111111"/>
        <rFont val="Arial"/>
        <family val="2"/>
      </rPr>
      <t>Dashing Wheat</t>
    </r>
  </si>
  <si>
    <t>Krause</t>
  </si>
  <si>
    <t>Michael</t>
  </si>
  <si>
    <t>Lesser Burdock  Barry</t>
  </si>
  <si>
    <t>Thum</t>
  </si>
  <si>
    <t>Karin</t>
  </si>
  <si>
    <t>Oettel</t>
  </si>
  <si>
    <t>Jana</t>
  </si>
  <si>
    <t>TQ exceeding Zzyzx</t>
  </si>
  <si>
    <t>Cate of Sinders Stream Valley</t>
  </si>
  <si>
    <t>CrossSearcher Askia  Sari</t>
  </si>
  <si>
    <t>Piper My Melodie of Golden Spirit</t>
  </si>
  <si>
    <t>Spirit of the fellowsh ip Beautiful Pino</t>
  </si>
  <si>
    <t>Apache  aus der Perlenbank</t>
  </si>
  <si>
    <t>Stonehunter  Indiana</t>
  </si>
  <si>
    <t>Mable vom Hirschthürl</t>
  </si>
  <si>
    <t>Stonehunter  lvory Gold</t>
  </si>
  <si>
    <t>Any vom Fischaufer</t>
  </si>
  <si>
    <t>Waterfan ·s Morning Star Floreana</t>
  </si>
  <si>
    <t>Easy living of enchanted garden</t>
  </si>
  <si>
    <t>Nugget of Golden Summerby</t>
  </si>
  <si>
    <t>Dylan von der Wegwarte</t>
  </si>
  <si>
    <t>Ringwald</t>
  </si>
  <si>
    <t>Siebert</t>
  </si>
  <si>
    <t>Brauch</t>
  </si>
  <si>
    <t>Freddy</t>
  </si>
  <si>
    <t>Melanie</t>
  </si>
  <si>
    <t>Jörgen</t>
  </si>
  <si>
    <t>Scholz</t>
  </si>
  <si>
    <t>Lamprecht</t>
  </si>
  <si>
    <t>Ursula</t>
  </si>
  <si>
    <t>Luise</t>
  </si>
  <si>
    <t>Bauer</t>
  </si>
  <si>
    <t>Manfred</t>
  </si>
  <si>
    <t>Lentsch</t>
  </si>
  <si>
    <t>Doris</t>
  </si>
  <si>
    <t>Gabriela</t>
  </si>
  <si>
    <t>Scherer</t>
  </si>
  <si>
    <t>Landwehr</t>
  </si>
  <si>
    <t>Katja</t>
  </si>
  <si>
    <t>Hans-Josef</t>
  </si>
  <si>
    <t>Müller</t>
  </si>
  <si>
    <t>Unger</t>
  </si>
  <si>
    <t>zwischen Platz 2 - 4 fand ein Stechen statt!</t>
  </si>
  <si>
    <t>Ergebnisse Fortgeschrittene</t>
  </si>
  <si>
    <t>MW
Doppelmark</t>
  </si>
  <si>
    <t>JM
2 Einzelmark</t>
  </si>
  <si>
    <t xml:space="preserve">JM
Walk-up
</t>
  </si>
  <si>
    <t>F</t>
  </si>
  <si>
    <t>Spiess</t>
  </si>
  <si>
    <t>Dam</t>
  </si>
  <si>
    <t>Rudig</t>
  </si>
  <si>
    <t>Näpel</t>
  </si>
  <si>
    <t>Strauß</t>
  </si>
  <si>
    <t>lsler</t>
  </si>
  <si>
    <t>Zgraggen</t>
  </si>
  <si>
    <t>Gabriele</t>
  </si>
  <si>
    <t>Ellen</t>
  </si>
  <si>
    <t>Werner</t>
  </si>
  <si>
    <t>Britta</t>
  </si>
  <si>
    <t>Stefanie</t>
  </si>
  <si>
    <t>Jürg</t>
  </si>
  <si>
    <t>Brigitte</t>
  </si>
  <si>
    <t>Hug</t>
  </si>
  <si>
    <t>König</t>
  </si>
  <si>
    <t>Sabine</t>
  </si>
  <si>
    <t>Herwig</t>
  </si>
  <si>
    <t>Deutinger</t>
  </si>
  <si>
    <t>Astrum  Fila von der felsigen  Heide</t>
  </si>
  <si>
    <t>Golden Worker  Enthusiastic Yuma</t>
  </si>
  <si>
    <t>TQ My Skidge</t>
  </si>
  <si>
    <t>Halkins Quipsy</t>
  </si>
  <si>
    <t>Aqua vom Hexenboedele</t>
  </si>
  <si>
    <t>Casey von der Kellinghäuser  Haar</t>
  </si>
  <si>
    <t>Phillis my Melodie of Golden Spirit</t>
  </si>
  <si>
    <t>Gaia 's Grace von Bauernhirschtal</t>
  </si>
  <si>
    <t>Snowfellows  Sitting Still Shadow</t>
  </si>
  <si>
    <t>Lochmuir Victoria</t>
  </si>
  <si>
    <t>Milgreen Petrel</t>
  </si>
  <si>
    <t>Hedlund vom alten Trappistenkloster</t>
  </si>
  <si>
    <t>Golden Worker Enthusiastic Farmer</t>
  </si>
  <si>
    <t>FC/R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</si>
</sst>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color rgb="FF111111"/>
      <name val="Arial"/>
      <family val="2"/>
    </font>
    <font>
      <sz val="10"/>
      <color rgb="FF1F1F1F"/>
      <name val="Arial"/>
      <family val="2"/>
    </font>
    <font>
      <sz val="10"/>
      <color rgb="FF565656"/>
      <name val="Arial"/>
      <family val="2"/>
    </font>
    <font>
      <b/>
      <i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6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124">
    <xf numFmtId="0" fontId="0" fillId="0" borderId="0" xfId="0"/>
    <xf numFmtId="0" fontId="4" fillId="0" borderId="0" xfId="3" applyFont="1" applyFill="1" applyBorder="1" applyAlignment="1"/>
    <xf numFmtId="0" fontId="2" fillId="2" borderId="1" xfId="3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2" fillId="2" borderId="3" xfId="3" applyFont="1" applyFill="1" applyBorder="1" applyAlignment="1" applyProtection="1">
      <alignment horizontal="left"/>
      <protection locked="0"/>
    </xf>
    <xf numFmtId="0" fontId="2" fillId="2" borderId="3" xfId="3" applyFont="1" applyFill="1" applyBorder="1" applyAlignment="1" applyProtection="1">
      <alignment horizontal="center"/>
      <protection locked="0"/>
    </xf>
    <xf numFmtId="0" fontId="6" fillId="2" borderId="3" xfId="3" applyFont="1" applyFill="1" applyBorder="1" applyAlignment="1" applyProtection="1">
      <alignment horizontal="center"/>
      <protection locked="0"/>
    </xf>
    <xf numFmtId="0" fontId="2" fillId="2" borderId="4" xfId="3" applyFont="1" applyFill="1" applyBorder="1" applyAlignment="1" applyProtection="1">
      <alignment horizontal="center"/>
      <protection locked="0"/>
    </xf>
    <xf numFmtId="0" fontId="2" fillId="0" borderId="0" xfId="3" applyFont="1" applyFill="1" applyBorder="1" applyAlignment="1"/>
    <xf numFmtId="0" fontId="7" fillId="0" borderId="0" xfId="2" applyFont="1"/>
    <xf numFmtId="0" fontId="2" fillId="2" borderId="5" xfId="3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7" fillId="2" borderId="0" xfId="2" applyFont="1" applyFill="1" applyBorder="1"/>
    <xf numFmtId="0" fontId="2" fillId="2" borderId="0" xfId="3" applyFont="1" applyFill="1" applyBorder="1" applyAlignment="1" applyProtection="1">
      <alignment horizontal="left"/>
      <protection locked="0"/>
    </xf>
    <xf numFmtId="0" fontId="2" fillId="2" borderId="0" xfId="3" applyFont="1" applyFill="1" applyBorder="1" applyAlignment="1" applyProtection="1">
      <alignment horizontal="center"/>
      <protection locked="0"/>
    </xf>
    <xf numFmtId="0" fontId="6" fillId="2" borderId="0" xfId="3" applyFont="1" applyFill="1" applyBorder="1" applyAlignment="1" applyProtection="1">
      <alignment horizontal="center"/>
      <protection locked="0"/>
    </xf>
    <xf numFmtId="0" fontId="2" fillId="2" borderId="7" xfId="3" applyFont="1" applyFill="1" applyBorder="1" applyAlignment="1" applyProtection="1">
      <alignment horizontal="center"/>
      <protection locked="0"/>
    </xf>
    <xf numFmtId="0" fontId="2" fillId="2" borderId="8" xfId="3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>
      <alignment horizontal="left"/>
    </xf>
    <xf numFmtId="0" fontId="2" fillId="2" borderId="9" xfId="3" applyFont="1" applyFill="1" applyBorder="1" applyAlignment="1" applyProtection="1">
      <alignment horizontal="left"/>
      <protection locked="0"/>
    </xf>
    <xf numFmtId="0" fontId="4" fillId="2" borderId="9" xfId="3" applyFont="1" applyFill="1" applyBorder="1" applyAlignment="1" applyProtection="1">
      <alignment horizontal="center"/>
      <protection locked="0"/>
    </xf>
    <xf numFmtId="0" fontId="2" fillId="2" borderId="9" xfId="3" applyFont="1" applyFill="1" applyBorder="1" applyAlignment="1" applyProtection="1">
      <alignment horizontal="center"/>
      <protection locked="0"/>
    </xf>
    <xf numFmtId="0" fontId="8" fillId="2" borderId="9" xfId="3" applyFont="1" applyFill="1" applyBorder="1" applyAlignment="1" applyProtection="1">
      <alignment horizontal="center"/>
      <protection locked="0"/>
    </xf>
    <xf numFmtId="0" fontId="4" fillId="2" borderId="10" xfId="3" applyFont="1" applyFill="1" applyBorder="1" applyAlignment="1" applyProtection="1">
      <alignment horizontal="center"/>
      <protection locked="0"/>
    </xf>
    <xf numFmtId="0" fontId="2" fillId="2" borderId="11" xfId="3" applyFont="1" applyFill="1" applyBorder="1" applyAlignment="1" applyProtection="1">
      <alignment horizontal="center" vertical="center"/>
      <protection locked="0"/>
    </xf>
    <xf numFmtId="0" fontId="2" fillId="2" borderId="12" xfId="3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vertical="center"/>
    </xf>
    <xf numFmtId="0" fontId="2" fillId="2" borderId="12" xfId="3" applyFont="1" applyFill="1" applyBorder="1" applyAlignment="1" applyProtection="1">
      <alignment horizontal="center" vertical="center" wrapText="1"/>
      <protection locked="0"/>
    </xf>
    <xf numFmtId="0" fontId="10" fillId="2" borderId="12" xfId="3" applyFont="1" applyFill="1" applyBorder="1" applyAlignment="1" applyProtection="1">
      <alignment horizontal="center" vertical="center"/>
      <protection locked="0"/>
    </xf>
    <xf numFmtId="0" fontId="11" fillId="4" borderId="13" xfId="3" applyFont="1" applyFill="1" applyBorder="1" applyAlignment="1">
      <alignment horizontal="center"/>
    </xf>
    <xf numFmtId="0" fontId="11" fillId="4" borderId="14" xfId="3" applyFont="1" applyFill="1" applyBorder="1" applyAlignment="1">
      <alignment horizontal="center"/>
    </xf>
    <xf numFmtId="0" fontId="11" fillId="4" borderId="14" xfId="3" applyFont="1" applyFill="1" applyBorder="1"/>
    <xf numFmtId="0" fontId="11" fillId="4" borderId="14" xfId="3" applyFont="1" applyFill="1" applyBorder="1" applyAlignment="1" applyProtection="1">
      <alignment horizontal="center"/>
    </xf>
    <xf numFmtId="0" fontId="12" fillId="4" borderId="14" xfId="3" applyFont="1" applyFill="1" applyBorder="1" applyAlignment="1" applyProtection="1">
      <alignment horizontal="center"/>
    </xf>
    <xf numFmtId="9" fontId="12" fillId="4" borderId="15" xfId="1" applyNumberFormat="1" applyFont="1" applyFill="1" applyBorder="1" applyAlignment="1" applyProtection="1">
      <alignment horizontal="center"/>
    </xf>
    <xf numFmtId="0" fontId="11" fillId="4" borderId="16" xfId="3" applyFont="1" applyFill="1" applyBorder="1" applyAlignment="1">
      <alignment horizontal="center"/>
    </xf>
    <xf numFmtId="0" fontId="13" fillId="0" borderId="0" xfId="2" applyFont="1" applyFill="1"/>
    <xf numFmtId="0" fontId="11" fillId="0" borderId="17" xfId="3" applyFont="1" applyFill="1" applyBorder="1" applyAlignment="1">
      <alignment horizontal="center"/>
    </xf>
    <xf numFmtId="0" fontId="11" fillId="0" borderId="15" xfId="3" applyFont="1" applyFill="1" applyBorder="1" applyAlignment="1">
      <alignment horizontal="center"/>
    </xf>
    <xf numFmtId="0" fontId="11" fillId="0" borderId="15" xfId="3" applyFont="1" applyFill="1" applyBorder="1"/>
    <xf numFmtId="1" fontId="11" fillId="0" borderId="15" xfId="3" applyNumberFormat="1" applyFont="1" applyFill="1" applyBorder="1" applyAlignment="1" applyProtection="1">
      <alignment horizontal="center"/>
    </xf>
    <xf numFmtId="0" fontId="12" fillId="0" borderId="15" xfId="3" applyFont="1" applyFill="1" applyBorder="1" applyAlignment="1" applyProtection="1">
      <alignment horizontal="center"/>
    </xf>
    <xf numFmtId="9" fontId="12" fillId="0" borderId="15" xfId="1" applyNumberFormat="1" applyFont="1" applyFill="1" applyBorder="1" applyAlignment="1" applyProtection="1">
      <alignment horizontal="center"/>
    </xf>
    <xf numFmtId="0" fontId="4" fillId="0" borderId="13" xfId="3" applyFont="1" applyFill="1" applyBorder="1" applyAlignment="1">
      <alignment horizontal="center"/>
    </xf>
    <xf numFmtId="0" fontId="4" fillId="0" borderId="14" xfId="3" applyFont="1" applyFill="1" applyBorder="1" applyAlignment="1">
      <alignment horizontal="center"/>
    </xf>
    <xf numFmtId="0" fontId="4" fillId="0" borderId="14" xfId="3" applyFont="1" applyFill="1" applyBorder="1"/>
    <xf numFmtId="0" fontId="4" fillId="0" borderId="14" xfId="3" applyFont="1" applyFill="1" applyBorder="1" applyAlignment="1" applyProtection="1">
      <alignment horizontal="center"/>
    </xf>
    <xf numFmtId="0" fontId="8" fillId="0" borderId="14" xfId="3" applyFont="1" applyFill="1" applyBorder="1" applyAlignment="1" applyProtection="1">
      <alignment horizontal="center"/>
    </xf>
    <xf numFmtId="9" fontId="8" fillId="0" borderId="15" xfId="1" applyNumberFormat="1" applyFont="1" applyFill="1" applyBorder="1" applyAlignment="1" applyProtection="1">
      <alignment horizontal="center"/>
    </xf>
    <xf numFmtId="0" fontId="4" fillId="0" borderId="16" xfId="3" applyFont="1" applyFill="1" applyBorder="1" applyAlignment="1">
      <alignment horizontal="center"/>
    </xf>
    <xf numFmtId="0" fontId="7" fillId="0" borderId="0" xfId="2" applyFont="1" applyFill="1"/>
    <xf numFmtId="0" fontId="11" fillId="0" borderId="16" xfId="3" applyFont="1" applyFill="1" applyBorder="1" applyAlignment="1">
      <alignment horizontal="center"/>
    </xf>
    <xf numFmtId="0" fontId="2" fillId="2" borderId="12" xfId="3" applyFont="1" applyFill="1" applyBorder="1" applyAlignment="1" applyProtection="1">
      <alignment horizontal="center" vertical="top" wrapText="1"/>
      <protection locked="0"/>
    </xf>
    <xf numFmtId="0" fontId="2" fillId="0" borderId="0" xfId="3" applyFont="1" applyFill="1" applyBorder="1" applyAlignment="1">
      <alignment vertical="center"/>
    </xf>
    <xf numFmtId="0" fontId="4" fillId="0" borderId="0" xfId="2" applyFont="1"/>
    <xf numFmtId="0" fontId="11" fillId="4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14" fontId="0" fillId="0" borderId="14" xfId="0" applyNumberFormat="1" applyFill="1" applyBorder="1" applyAlignment="1">
      <alignment horizontal="center" wrapText="1"/>
    </xf>
    <xf numFmtId="14" fontId="11" fillId="0" borderId="14" xfId="0" applyNumberFormat="1" applyFont="1" applyFill="1" applyBorder="1" applyAlignment="1">
      <alignment horizontal="center" wrapText="1"/>
    </xf>
    <xf numFmtId="0" fontId="2" fillId="2" borderId="18" xfId="3" applyFont="1" applyFill="1" applyBorder="1" applyAlignment="1" applyProtection="1">
      <alignment horizontal="center" vertical="center" wrapText="1"/>
      <protection locked="0"/>
    </xf>
    <xf numFmtId="0" fontId="14" fillId="2" borderId="19" xfId="3" applyFont="1" applyFill="1" applyBorder="1" applyAlignment="1" applyProtection="1">
      <alignment horizontal="center" vertical="center" wrapText="1"/>
      <protection locked="0"/>
    </xf>
    <xf numFmtId="0" fontId="2" fillId="2" borderId="18" xfId="3" applyFont="1" applyFill="1" applyBorder="1" applyAlignment="1" applyProtection="1">
      <alignment horizontal="center" vertical="center"/>
      <protection locked="0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2" fillId="2" borderId="12" xfId="3" applyFont="1" applyFill="1" applyBorder="1" applyAlignment="1" applyProtection="1">
      <alignment horizontal="center" vertical="center"/>
      <protection locked="0"/>
    </xf>
    <xf numFmtId="0" fontId="4" fillId="2" borderId="12" xfId="3" applyFont="1" applyFill="1" applyBorder="1" applyAlignment="1" applyProtection="1">
      <alignment horizontal="center" vertical="center"/>
      <protection locked="0"/>
    </xf>
    <xf numFmtId="0" fontId="2" fillId="2" borderId="11" xfId="3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horizontal="left"/>
    </xf>
    <xf numFmtId="14" fontId="11" fillId="4" borderId="14" xfId="0" applyNumberFormat="1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4" xfId="3" applyFont="1" applyFill="1" applyBorder="1" applyAlignment="1">
      <alignment horizontal="left"/>
    </xf>
    <xf numFmtId="14" fontId="4" fillId="0" borderId="14" xfId="3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0" fontId="15" fillId="0" borderId="14" xfId="0" applyFont="1" applyFill="1" applyBorder="1" applyAlignment="1">
      <alignment horizontal="left"/>
    </xf>
    <xf numFmtId="0" fontId="15" fillId="0" borderId="14" xfId="0" applyFont="1" applyFill="1" applyBorder="1" applyAlignment="1">
      <alignment horizontal="center"/>
    </xf>
    <xf numFmtId="14" fontId="4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5" borderId="13" xfId="3" applyFont="1" applyFill="1" applyBorder="1" applyAlignment="1">
      <alignment horizontal="center"/>
    </xf>
    <xf numFmtId="0" fontId="4" fillId="5" borderId="14" xfId="3" applyFont="1" applyFill="1" applyBorder="1" applyAlignment="1">
      <alignment horizontal="center"/>
    </xf>
    <xf numFmtId="0" fontId="4" fillId="5" borderId="14" xfId="3" applyFont="1" applyFill="1" applyBorder="1"/>
    <xf numFmtId="0" fontId="4" fillId="5" borderId="14" xfId="0" applyFont="1" applyFill="1" applyBorder="1" applyAlignment="1">
      <alignment horizontal="center" wrapText="1"/>
    </xf>
    <xf numFmtId="14" fontId="0" fillId="5" borderId="14" xfId="0" applyNumberFormat="1" applyFill="1" applyBorder="1" applyAlignment="1">
      <alignment horizontal="center" wrapText="1"/>
    </xf>
    <xf numFmtId="0" fontId="4" fillId="5" borderId="14" xfId="3" applyFont="1" applyFill="1" applyBorder="1" applyAlignment="1" applyProtection="1">
      <alignment horizontal="center"/>
    </xf>
    <xf numFmtId="0" fontId="8" fillId="5" borderId="14" xfId="3" applyFont="1" applyFill="1" applyBorder="1" applyAlignment="1" applyProtection="1">
      <alignment horizontal="center"/>
    </xf>
    <xf numFmtId="9" fontId="8" fillId="5" borderId="15" xfId="1" applyNumberFormat="1" applyFont="1" applyFill="1" applyBorder="1" applyAlignment="1" applyProtection="1">
      <alignment horizontal="center"/>
    </xf>
    <xf numFmtId="0" fontId="4" fillId="5" borderId="16" xfId="3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left"/>
    </xf>
    <xf numFmtId="0" fontId="15" fillId="5" borderId="14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15" fillId="5" borderId="14" xfId="0" applyFont="1" applyFill="1" applyBorder="1" applyAlignment="1">
      <alignment horizontal="center"/>
    </xf>
    <xf numFmtId="14" fontId="4" fillId="5" borderId="14" xfId="0" applyNumberFormat="1" applyFont="1" applyFill="1" applyBorder="1" applyAlignment="1">
      <alignment horizontal="center"/>
    </xf>
    <xf numFmtId="0" fontId="4" fillId="5" borderId="14" xfId="3" applyFont="1" applyFill="1" applyBorder="1" applyAlignment="1">
      <alignment horizontal="left"/>
    </xf>
    <xf numFmtId="0" fontId="4" fillId="6" borderId="13" xfId="3" applyFont="1" applyFill="1" applyBorder="1" applyAlignment="1">
      <alignment horizontal="center"/>
    </xf>
    <xf numFmtId="0" fontId="4" fillId="6" borderId="14" xfId="3" applyFont="1" applyFill="1" applyBorder="1" applyAlignment="1">
      <alignment horizontal="center"/>
    </xf>
    <xf numFmtId="0" fontId="4" fillId="6" borderId="14" xfId="3" applyFont="1" applyFill="1" applyBorder="1"/>
    <xf numFmtId="0" fontId="4" fillId="6" borderId="14" xfId="0" applyFont="1" applyFill="1" applyBorder="1" applyAlignment="1">
      <alignment horizontal="center" wrapText="1"/>
    </xf>
    <xf numFmtId="14" fontId="0" fillId="6" borderId="14" xfId="0" applyNumberFormat="1" applyFill="1" applyBorder="1" applyAlignment="1">
      <alignment horizontal="center" wrapText="1"/>
    </xf>
    <xf numFmtId="0" fontId="4" fillId="6" borderId="14" xfId="3" applyFont="1" applyFill="1" applyBorder="1" applyAlignment="1" applyProtection="1">
      <alignment horizontal="center"/>
    </xf>
    <xf numFmtId="0" fontId="8" fillId="6" borderId="14" xfId="3" applyFont="1" applyFill="1" applyBorder="1" applyAlignment="1" applyProtection="1">
      <alignment horizontal="center"/>
    </xf>
    <xf numFmtId="9" fontId="8" fillId="6" borderId="15" xfId="1" applyNumberFormat="1" applyFont="1" applyFill="1" applyBorder="1" applyAlignment="1" applyProtection="1">
      <alignment horizontal="center"/>
    </xf>
    <xf numFmtId="0" fontId="4" fillId="6" borderId="16" xfId="3" applyFont="1" applyFill="1" applyBorder="1" applyAlignment="1">
      <alignment horizontal="center"/>
    </xf>
    <xf numFmtId="0" fontId="4" fillId="6" borderId="20" xfId="3" applyFont="1" applyFill="1" applyBorder="1" applyAlignment="1">
      <alignment horizontal="center"/>
    </xf>
    <xf numFmtId="0" fontId="4" fillId="6" borderId="21" xfId="3" applyFont="1" applyFill="1" applyBorder="1" applyAlignment="1">
      <alignment horizontal="center"/>
    </xf>
    <xf numFmtId="0" fontId="4" fillId="6" borderId="21" xfId="3" applyFont="1" applyFill="1" applyBorder="1"/>
    <xf numFmtId="0" fontId="4" fillId="6" borderId="21" xfId="0" applyFont="1" applyFill="1" applyBorder="1" applyAlignment="1">
      <alignment horizontal="center" wrapText="1"/>
    </xf>
    <xf numFmtId="14" fontId="0" fillId="6" borderId="21" xfId="0" applyNumberFormat="1" applyFill="1" applyBorder="1" applyAlignment="1">
      <alignment horizontal="center" wrapText="1"/>
    </xf>
    <xf numFmtId="0" fontId="4" fillId="6" borderId="21" xfId="3" applyFont="1" applyFill="1" applyBorder="1" applyAlignment="1" applyProtection="1">
      <alignment horizontal="center"/>
    </xf>
    <xf numFmtId="0" fontId="8" fillId="6" borderId="21" xfId="3" applyFont="1" applyFill="1" applyBorder="1" applyAlignment="1" applyProtection="1">
      <alignment horizontal="center"/>
    </xf>
    <xf numFmtId="9" fontId="8" fillId="6" borderId="23" xfId="1" applyNumberFormat="1" applyFont="1" applyFill="1" applyBorder="1" applyAlignment="1" applyProtection="1">
      <alignment horizontal="center"/>
    </xf>
    <xf numFmtId="0" fontId="4" fillId="6" borderId="22" xfId="3" applyFont="1" applyFill="1" applyBorder="1" applyAlignment="1">
      <alignment horizontal="center"/>
    </xf>
    <xf numFmtId="0" fontId="18" fillId="0" borderId="0" xfId="2" applyFont="1"/>
    <xf numFmtId="0" fontId="11" fillId="4" borderId="14" xfId="3" applyFont="1" applyFill="1" applyBorder="1" applyAlignment="1">
      <alignment horizontal="left"/>
    </xf>
    <xf numFmtId="0" fontId="11" fillId="0" borderId="15" xfId="3" applyFont="1" applyFill="1" applyBorder="1" applyAlignment="1">
      <alignment horizontal="left"/>
    </xf>
    <xf numFmtId="0" fontId="4" fillId="6" borderId="14" xfId="3" applyFont="1" applyFill="1" applyBorder="1" applyAlignment="1">
      <alignment horizontal="left"/>
    </xf>
    <xf numFmtId="0" fontId="4" fillId="6" borderId="21" xfId="3" applyFont="1" applyFill="1" applyBorder="1" applyAlignment="1">
      <alignment horizontal="left"/>
    </xf>
    <xf numFmtId="14" fontId="4" fillId="5" borderId="14" xfId="3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left"/>
    </xf>
    <xf numFmtId="0" fontId="15" fillId="6" borderId="14" xfId="0" applyFont="1" applyFill="1" applyBorder="1" applyAlignment="1">
      <alignment horizontal="left"/>
    </xf>
    <xf numFmtId="0" fontId="15" fillId="6" borderId="14" xfId="0" applyFont="1" applyFill="1" applyBorder="1" applyAlignment="1">
      <alignment horizontal="center"/>
    </xf>
    <xf numFmtId="14" fontId="4" fillId="6" borderId="14" xfId="0" applyNumberFormat="1" applyFont="1" applyFill="1" applyBorder="1" applyAlignment="1">
      <alignment horizontal="center"/>
    </xf>
    <xf numFmtId="14" fontId="4" fillId="6" borderId="14" xfId="3" applyNumberFormat="1" applyFont="1" applyFill="1" applyBorder="1" applyAlignment="1">
      <alignment horizontal="center"/>
    </xf>
  </cellXfs>
  <cellStyles count="4">
    <cellStyle name="Prozent" xfId="1" builtinId="5"/>
    <cellStyle name="Standard" xfId="0" builtinId="0"/>
    <cellStyle name="Standard_Ergebnisse-2005-WWW" xfId="2"/>
    <cellStyle name="Standard_Siegerklasse" xfId="3"/>
  </cellStyles>
  <dxfs count="0"/>
  <tableStyles count="0" defaultTableStyle="TableStyleMedium2" defaultPivotStyle="PivotStyleLight16"/>
  <colors>
    <mruColors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8"/>
  <sheetViews>
    <sheetView view="pageBreakPreview" zoomScale="80" zoomScaleNormal="86" workbookViewId="0">
      <pane ySplit="5" topLeftCell="A6" activePane="bottomLeft" state="frozen"/>
      <selection activeCell="G17" sqref="G17"/>
      <selection pane="bottomLeft" activeCell="D2" sqref="D2"/>
    </sheetView>
  </sheetViews>
  <sheetFormatPr baseColWidth="10" defaultColWidth="14.85546875" defaultRowHeight="19.5" customHeight="1" x14ac:dyDescent="0.2"/>
  <cols>
    <col min="1" max="1" width="3.7109375" style="10" customWidth="1"/>
    <col min="2" max="2" width="5.140625" style="10" bestFit="1" customWidth="1"/>
    <col min="3" max="3" width="14.140625" style="10" bestFit="1" customWidth="1"/>
    <col min="4" max="4" width="12" style="10" customWidth="1"/>
    <col min="5" max="5" width="37" style="10" bestFit="1" customWidth="1"/>
    <col min="6" max="6" width="7" style="10" customWidth="1"/>
    <col min="7" max="7" width="11.85546875" style="10" customWidth="1"/>
    <col min="8" max="12" width="14.140625" style="10" customWidth="1"/>
    <col min="13" max="13" width="9.42578125" style="10" customWidth="1"/>
    <col min="14" max="14" width="5.42578125" style="10" bestFit="1" customWidth="1"/>
    <col min="15" max="16" width="8" style="10" customWidth="1"/>
    <col min="17" max="17" width="11.7109375" style="10" customWidth="1"/>
    <col min="18" max="18" width="8.5703125" style="10" customWidth="1"/>
    <col min="19" max="16384" width="14.85546875" style="10"/>
  </cols>
  <sheetData>
    <row r="1" spans="1:33" ht="24" customHeight="1" x14ac:dyDescent="0.2">
      <c r="A1" s="2" t="s">
        <v>37</v>
      </c>
      <c r="B1" s="3"/>
      <c r="C1" s="4"/>
      <c r="D1" s="4"/>
      <c r="E1" s="4"/>
      <c r="F1" s="4"/>
      <c r="G1" s="4"/>
      <c r="H1" s="5"/>
      <c r="I1" s="5"/>
      <c r="J1" s="6"/>
      <c r="K1" s="6"/>
      <c r="L1" s="6"/>
      <c r="M1" s="6"/>
      <c r="N1" s="7"/>
      <c r="O1" s="7"/>
      <c r="P1" s="7"/>
      <c r="Q1" s="7"/>
      <c r="R1" s="8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24" customHeight="1" x14ac:dyDescent="0.2">
      <c r="A2" s="11" t="s">
        <v>39</v>
      </c>
      <c r="B2" s="12"/>
      <c r="C2" s="13"/>
      <c r="D2" s="13"/>
      <c r="E2" s="13"/>
      <c r="F2" s="13"/>
      <c r="G2" s="68" t="s">
        <v>40</v>
      </c>
      <c r="H2" s="14"/>
      <c r="I2" s="15"/>
      <c r="J2" s="16"/>
      <c r="K2" s="16"/>
      <c r="L2" s="16"/>
      <c r="M2" s="16"/>
      <c r="N2" s="17"/>
      <c r="O2" s="17"/>
      <c r="P2" s="17"/>
      <c r="Q2" s="17"/>
      <c r="R2" s="18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24" customHeight="1" thickBot="1" x14ac:dyDescent="0.25">
      <c r="A3" s="19" t="s">
        <v>104</v>
      </c>
      <c r="B3" s="12"/>
      <c r="C3" s="13"/>
      <c r="D3" s="13"/>
      <c r="E3" s="20"/>
      <c r="F3" s="20"/>
      <c r="G3" s="20"/>
      <c r="H3" s="21"/>
      <c r="I3" s="21"/>
      <c r="J3" s="22"/>
      <c r="K3" s="22"/>
      <c r="L3" s="22"/>
      <c r="M3" s="23"/>
      <c r="N3" s="24"/>
      <c r="O3" s="24"/>
      <c r="P3" s="24"/>
      <c r="Q3" s="24"/>
      <c r="R3" s="2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9.5" customHeight="1" thickBot="1" x14ac:dyDescent="0.25">
      <c r="A4" s="63" t="s">
        <v>9</v>
      </c>
      <c r="B4" s="67"/>
      <c r="C4" s="67"/>
      <c r="D4" s="67"/>
      <c r="E4" s="67"/>
      <c r="F4" s="26"/>
      <c r="G4" s="26"/>
      <c r="H4" s="65" t="s">
        <v>10</v>
      </c>
      <c r="I4" s="65"/>
      <c r="J4" s="66"/>
      <c r="K4" s="66"/>
      <c r="L4" s="66"/>
      <c r="M4" s="66"/>
      <c r="N4" s="66"/>
      <c r="O4" s="66"/>
      <c r="P4" s="66"/>
      <c r="Q4" s="66"/>
      <c r="R4" s="66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33" s="56" customFormat="1" ht="44.25" customHeight="1" thickBot="1" x14ac:dyDescent="0.25">
      <c r="A5" s="61" t="s">
        <v>11</v>
      </c>
      <c r="B5" s="62"/>
      <c r="C5" s="63" t="s">
        <v>12</v>
      </c>
      <c r="D5" s="64"/>
      <c r="E5" s="27" t="s">
        <v>0</v>
      </c>
      <c r="F5" s="27" t="s">
        <v>7</v>
      </c>
      <c r="G5" s="29" t="s">
        <v>13</v>
      </c>
      <c r="H5" s="29" t="s">
        <v>105</v>
      </c>
      <c r="I5" s="29" t="s">
        <v>49</v>
      </c>
      <c r="J5" s="29" t="s">
        <v>106</v>
      </c>
      <c r="K5" s="29" t="s">
        <v>51</v>
      </c>
      <c r="L5" s="29" t="s">
        <v>107</v>
      </c>
      <c r="M5" s="30" t="s">
        <v>14</v>
      </c>
      <c r="N5" s="27" t="s">
        <v>15</v>
      </c>
      <c r="O5" s="29" t="s">
        <v>16</v>
      </c>
      <c r="P5" s="29"/>
      <c r="Q5" s="27" t="s">
        <v>17</v>
      </c>
      <c r="R5" s="27" t="s">
        <v>18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s="38" customFormat="1" ht="18.75" customHeight="1" x14ac:dyDescent="0.25">
      <c r="A6" s="31" t="s">
        <v>108</v>
      </c>
      <c r="B6" s="32">
        <v>13</v>
      </c>
      <c r="C6" s="113" t="s">
        <v>24</v>
      </c>
      <c r="D6" s="113" t="s">
        <v>28</v>
      </c>
      <c r="E6" s="33" t="s">
        <v>138</v>
      </c>
      <c r="F6" s="57" t="s">
        <v>5</v>
      </c>
      <c r="G6" s="69">
        <v>41755</v>
      </c>
      <c r="H6" s="32">
        <v>18</v>
      </c>
      <c r="I6" s="32">
        <v>20</v>
      </c>
      <c r="J6" s="32">
        <v>17</v>
      </c>
      <c r="K6" s="32">
        <v>20</v>
      </c>
      <c r="L6" s="32">
        <v>20</v>
      </c>
      <c r="M6" s="34">
        <f>SUM(H6:L6)</f>
        <v>95</v>
      </c>
      <c r="N6" s="35">
        <f>COUNTIF(H6:L6,0)</f>
        <v>0</v>
      </c>
      <c r="O6" s="36">
        <f>ROUND(IF(ISNUMBER(H6),M6/(COUNTA(H6:L6)*20),""),2)</f>
        <v>0.95</v>
      </c>
      <c r="P6" s="36"/>
      <c r="Q6" s="35" t="str">
        <f>IF(ISNUMBER(H6),IF(N6&gt;0,"n.B",IF(O6&lt;51%,"n.B.",IF(O6&lt;65%,"bestanden",IF(O6&lt;81%,"gut",IF(O6&lt;91%,"sehr gut","vorzüglich"))))),"")</f>
        <v>vorzüglich</v>
      </c>
      <c r="R6" s="37">
        <f>IF(ISNUMBER(H6),IF(N6&gt;0,"",RANK(M6,$M$6:$M$18)),"")</f>
        <v>1</v>
      </c>
    </row>
    <row r="7" spans="1:33" s="38" customFormat="1" ht="18.75" customHeight="1" x14ac:dyDescent="0.25">
      <c r="A7" s="39" t="s">
        <v>108</v>
      </c>
      <c r="B7" s="40">
        <v>7</v>
      </c>
      <c r="C7" s="114" t="s">
        <v>26</v>
      </c>
      <c r="D7" s="114" t="s">
        <v>35</v>
      </c>
      <c r="E7" s="41" t="s">
        <v>128</v>
      </c>
      <c r="F7" s="58" t="s">
        <v>2</v>
      </c>
      <c r="G7" s="60">
        <v>41267</v>
      </c>
      <c r="H7" s="40">
        <v>16</v>
      </c>
      <c r="I7" s="40">
        <v>20</v>
      </c>
      <c r="J7" s="40">
        <v>19</v>
      </c>
      <c r="K7" s="40">
        <v>18</v>
      </c>
      <c r="L7" s="40">
        <v>19</v>
      </c>
      <c r="M7" s="42">
        <f>SUM(H7:L7)</f>
        <v>92</v>
      </c>
      <c r="N7" s="43">
        <f>COUNTIF(H7:L7,0)</f>
        <v>0</v>
      </c>
      <c r="O7" s="44">
        <f>ROUND(IF(ISNUMBER(H7),M7/(COUNTA(H7:L7)*20),""),2)</f>
        <v>0.92</v>
      </c>
      <c r="P7" s="44"/>
      <c r="Q7" s="43" t="str">
        <f>IF(ISNUMBER(H7),IF(N7&gt;0,"n.B",IF(O7&lt;51%,"n.B.",IF(O7&lt;65%,"bestanden",IF(O7&lt;81%,"gut",IF(O7&lt;91%,"sehr gut","vorzüglich"))))),"")</f>
        <v>vorzüglich</v>
      </c>
      <c r="R7" s="53">
        <f>IF(ISNUMBER(H7),IF(N7&gt;0,"",RANK(M7,$M$6:$M$18)),"")</f>
        <v>2</v>
      </c>
    </row>
    <row r="8" spans="1:33" s="38" customFormat="1" ht="18.75" customHeight="1" x14ac:dyDescent="0.25">
      <c r="A8" s="31" t="s">
        <v>108</v>
      </c>
      <c r="B8" s="32">
        <v>3</v>
      </c>
      <c r="C8" s="113" t="s">
        <v>109</v>
      </c>
      <c r="D8" s="113" t="s">
        <v>116</v>
      </c>
      <c r="E8" s="33" t="s">
        <v>129</v>
      </c>
      <c r="F8" s="57" t="s">
        <v>2</v>
      </c>
      <c r="G8" s="69">
        <v>40752</v>
      </c>
      <c r="H8" s="32">
        <v>18</v>
      </c>
      <c r="I8" s="32">
        <v>20</v>
      </c>
      <c r="J8" s="32">
        <v>19</v>
      </c>
      <c r="K8" s="32">
        <v>18</v>
      </c>
      <c r="L8" s="32">
        <v>16</v>
      </c>
      <c r="M8" s="34">
        <f>SUM(H8:L8)</f>
        <v>91</v>
      </c>
      <c r="N8" s="35">
        <f>COUNTIF(H8:L8,0)</f>
        <v>0</v>
      </c>
      <c r="O8" s="36">
        <f>ROUND(IF(ISNUMBER(H8),M8/(COUNTA(H8:L8)*20),""),2)</f>
        <v>0.91</v>
      </c>
      <c r="P8" s="36" t="s">
        <v>36</v>
      </c>
      <c r="Q8" s="35" t="str">
        <f>IF(ISNUMBER(H8),IF(N8&gt;0,"n.B",IF(O8&lt;51%,"n.B.",IF(O8&lt;65%,"bestanden",IF(O8&lt;81%,"gut",IF(O8&lt;91%,"sehr gut","vorzüglich"))))),"")</f>
        <v>vorzüglich</v>
      </c>
      <c r="R8" s="37">
        <f>IF(ISNUMBER(H8),IF(N8&gt;0,"",RANK(M8,$M$6:$M$18)),"")</f>
        <v>3</v>
      </c>
    </row>
    <row r="9" spans="1:33" s="52" customFormat="1" ht="18.75" customHeight="1" x14ac:dyDescent="0.2">
      <c r="A9" s="45" t="s">
        <v>108</v>
      </c>
      <c r="B9" s="46">
        <v>10</v>
      </c>
      <c r="C9" s="47" t="s">
        <v>23</v>
      </c>
      <c r="D9" s="71" t="s">
        <v>27</v>
      </c>
      <c r="E9" s="47" t="s">
        <v>130</v>
      </c>
      <c r="F9" s="70" t="s">
        <v>2</v>
      </c>
      <c r="G9" s="59">
        <v>41565</v>
      </c>
      <c r="H9" s="46">
        <v>17</v>
      </c>
      <c r="I9" s="46">
        <v>20</v>
      </c>
      <c r="J9" s="46">
        <v>16</v>
      </c>
      <c r="K9" s="46">
        <v>12</v>
      </c>
      <c r="L9" s="46">
        <v>20</v>
      </c>
      <c r="M9" s="48">
        <f>SUM(H9:L9)</f>
        <v>85</v>
      </c>
      <c r="N9" s="49">
        <f>COUNTIF(H9:L9,0)</f>
        <v>0</v>
      </c>
      <c r="O9" s="50">
        <f>ROUND(IF(ISNUMBER(H9),M9/(COUNTA(H9:L9)*20),""),2)</f>
        <v>0.85</v>
      </c>
      <c r="P9" s="50"/>
      <c r="Q9" s="49" t="str">
        <f>IF(ISNUMBER(H9),IF(N9&gt;0,"n.B",IF(O9&lt;51%,"n.B.",IF(O9&lt;65%,"bestanden",IF(O9&lt;81%,"gut",IF(O9&lt;91%,"sehr gut","vorzüglich"))))),"")</f>
        <v>sehr gut</v>
      </c>
      <c r="R9" s="51">
        <f>IF(ISNUMBER(H9),IF(N9&gt;0,"",RANK(M9,$M$6:$M$18)),"")</f>
        <v>4</v>
      </c>
    </row>
    <row r="10" spans="1:33" s="52" customFormat="1" ht="18.75" customHeight="1" x14ac:dyDescent="0.2">
      <c r="A10" s="78" t="s">
        <v>108</v>
      </c>
      <c r="B10" s="79">
        <v>1</v>
      </c>
      <c r="C10" s="93" t="s">
        <v>110</v>
      </c>
      <c r="D10" s="93" t="s">
        <v>117</v>
      </c>
      <c r="E10" s="80" t="s">
        <v>131</v>
      </c>
      <c r="F10" s="81" t="s">
        <v>6</v>
      </c>
      <c r="G10" s="82">
        <v>39956</v>
      </c>
      <c r="H10" s="79">
        <v>13</v>
      </c>
      <c r="I10" s="79">
        <v>20</v>
      </c>
      <c r="J10" s="79">
        <v>15</v>
      </c>
      <c r="K10" s="79">
        <v>18</v>
      </c>
      <c r="L10" s="79">
        <v>18</v>
      </c>
      <c r="M10" s="83">
        <f>SUM(H10:L10)</f>
        <v>84</v>
      </c>
      <c r="N10" s="84">
        <f>COUNTIF(H10:L10,0)</f>
        <v>0</v>
      </c>
      <c r="O10" s="85">
        <f>ROUND(IF(ISNUMBER(H10),M10/(COUNTA(H10:L10)*20),""),2)</f>
        <v>0.84</v>
      </c>
      <c r="P10" s="85"/>
      <c r="Q10" s="84" t="str">
        <f>IF(ISNUMBER(H10),IF(N10&gt;0,"n.B",IF(O10&lt;51%,"n.B.",IF(O10&lt;65%,"bestanden",IF(O10&lt;81%,"gut",IF(O10&lt;91%,"sehr gut","vorzüglich"))))),"")</f>
        <v>sehr gut</v>
      </c>
      <c r="R10" s="86">
        <f>IF(ISNUMBER(H10),IF(N10&gt;0,"",RANK(M10,$M$6:$M$18)),"")</f>
        <v>5</v>
      </c>
    </row>
    <row r="11" spans="1:33" s="52" customFormat="1" ht="18.75" customHeight="1" x14ac:dyDescent="0.2">
      <c r="A11" s="45" t="s">
        <v>108</v>
      </c>
      <c r="B11" s="46">
        <v>11</v>
      </c>
      <c r="C11" s="71" t="s">
        <v>111</v>
      </c>
      <c r="D11" s="71" t="s">
        <v>118</v>
      </c>
      <c r="E11" s="71" t="s">
        <v>132</v>
      </c>
      <c r="F11" s="46" t="s">
        <v>6</v>
      </c>
      <c r="G11" s="72">
        <v>41313</v>
      </c>
      <c r="H11" s="46">
        <v>20</v>
      </c>
      <c r="I11" s="46">
        <v>19</v>
      </c>
      <c r="J11" s="46">
        <v>15</v>
      </c>
      <c r="K11" s="46">
        <v>10</v>
      </c>
      <c r="L11" s="46">
        <v>16</v>
      </c>
      <c r="M11" s="48">
        <f>SUM(H11:L11)</f>
        <v>80</v>
      </c>
      <c r="N11" s="49">
        <f>COUNTIF(H11:L11,0)</f>
        <v>0</v>
      </c>
      <c r="O11" s="50">
        <f>ROUND(IF(ISNUMBER(H11),M11/(COUNTA(H11:L11)*20),""),2)</f>
        <v>0.8</v>
      </c>
      <c r="P11" s="50"/>
      <c r="Q11" s="49" t="str">
        <f>IF(ISNUMBER(H11),IF(N11&gt;0,"n.B",IF(O11&lt;51%,"n.B.",IF(O11&lt;65%,"bestanden",IF(O11&lt;81%,"gut",IF(O11&lt;91%,"sehr gut","vorzüglich"))))),"")</f>
        <v>gut</v>
      </c>
      <c r="R11" s="51">
        <f>IF(ISNUMBER(H11),IF(N11&gt;0,"",RANK(M11,$M$6:$M$18)),"")</f>
        <v>6</v>
      </c>
    </row>
    <row r="12" spans="1:33" s="52" customFormat="1" ht="18.75" customHeight="1" x14ac:dyDescent="0.2">
      <c r="A12" s="78" t="s">
        <v>108</v>
      </c>
      <c r="B12" s="87">
        <v>5</v>
      </c>
      <c r="C12" s="90" t="s">
        <v>112</v>
      </c>
      <c r="D12" s="89" t="s">
        <v>119</v>
      </c>
      <c r="E12" s="90" t="s">
        <v>133</v>
      </c>
      <c r="F12" s="91" t="s">
        <v>6</v>
      </c>
      <c r="G12" s="92">
        <v>40611</v>
      </c>
      <c r="H12" s="79">
        <v>12</v>
      </c>
      <c r="I12" s="79">
        <v>20</v>
      </c>
      <c r="J12" s="79">
        <v>14</v>
      </c>
      <c r="K12" s="79">
        <v>8</v>
      </c>
      <c r="L12" s="79">
        <v>20</v>
      </c>
      <c r="M12" s="83">
        <f>SUM(H12:L12)</f>
        <v>74</v>
      </c>
      <c r="N12" s="84">
        <f>COUNTIF(H12:L12,0)</f>
        <v>0</v>
      </c>
      <c r="O12" s="85">
        <f>ROUND(IF(ISNUMBER(H12),M12/(COUNTA(H12:L12)*20),""),2)</f>
        <v>0.74</v>
      </c>
      <c r="P12" s="85"/>
      <c r="Q12" s="84" t="str">
        <f>IF(ISNUMBER(H12),IF(N12&gt;0,"n.B",IF(O12&lt;51%,"n.B.",IF(O12&lt;65%,"bestanden",IF(O12&lt;81%,"gut",IF(O12&lt;91%,"sehr gut","vorzüglich"))))),"")</f>
        <v>gut</v>
      </c>
      <c r="R12" s="86">
        <f>IF(ISNUMBER(H12),IF(N12&gt;0,"",RANK(M12,$M$6:$M$18)),"")</f>
        <v>7</v>
      </c>
    </row>
    <row r="13" spans="1:33" s="52" customFormat="1" ht="18.75" customHeight="1" x14ac:dyDescent="0.2">
      <c r="A13" s="94" t="s">
        <v>108</v>
      </c>
      <c r="B13" s="118">
        <v>14</v>
      </c>
      <c r="C13" s="119" t="s">
        <v>113</v>
      </c>
      <c r="D13" s="120" t="s">
        <v>120</v>
      </c>
      <c r="E13" s="119" t="s">
        <v>134</v>
      </c>
      <c r="F13" s="121" t="s">
        <v>2</v>
      </c>
      <c r="G13" s="122">
        <v>40860</v>
      </c>
      <c r="H13" s="95">
        <v>0</v>
      </c>
      <c r="I13" s="95">
        <v>20</v>
      </c>
      <c r="J13" s="95">
        <v>17</v>
      </c>
      <c r="K13" s="95">
        <v>19</v>
      </c>
      <c r="L13" s="95">
        <v>18</v>
      </c>
      <c r="M13" s="99">
        <f>SUM(H13:L13)</f>
        <v>74</v>
      </c>
      <c r="N13" s="100">
        <f>COUNTIF(H13:L13,0)</f>
        <v>1</v>
      </c>
      <c r="O13" s="101">
        <f>ROUND(IF(ISNUMBER(H13),M13/(COUNTA(H13:L13)*20),""),2)</f>
        <v>0.74</v>
      </c>
      <c r="P13" s="101"/>
      <c r="Q13" s="100" t="str">
        <f>IF(ISNUMBER(H13),IF(N13&gt;0,"n.B",IF(O13&lt;51%,"n.B.",IF(O13&lt;65%,"bestanden",IF(O13&lt;81%,"gut",IF(O13&lt;91%,"sehr gut","vorzüglich"))))),"")</f>
        <v>n.B</v>
      </c>
      <c r="R13" s="102" t="str">
        <f>IF(ISNUMBER(H13),IF(N13&gt;0,"",RANK(M13,$M$6:$M$18)),"")</f>
        <v/>
      </c>
    </row>
    <row r="14" spans="1:33" s="52" customFormat="1" ht="18.75" customHeight="1" x14ac:dyDescent="0.2">
      <c r="A14" s="94" t="s">
        <v>108</v>
      </c>
      <c r="B14" s="95">
        <v>12</v>
      </c>
      <c r="C14" s="115" t="s">
        <v>114</v>
      </c>
      <c r="D14" s="115" t="s">
        <v>121</v>
      </c>
      <c r="E14" s="115" t="s">
        <v>135</v>
      </c>
      <c r="F14" s="97" t="s">
        <v>2</v>
      </c>
      <c r="G14" s="98">
        <v>40331</v>
      </c>
      <c r="H14" s="95">
        <v>0</v>
      </c>
      <c r="I14" s="95">
        <v>17</v>
      </c>
      <c r="J14" s="95">
        <v>19</v>
      </c>
      <c r="K14" s="95">
        <v>16</v>
      </c>
      <c r="L14" s="95">
        <v>17</v>
      </c>
      <c r="M14" s="99">
        <f t="shared" ref="M14:M15" si="0">SUM(H14:L14)</f>
        <v>69</v>
      </c>
      <c r="N14" s="100">
        <f t="shared" ref="N14:N15" si="1">COUNTIF(H14:L14,0)</f>
        <v>1</v>
      </c>
      <c r="O14" s="101">
        <f>ROUND(IF(ISNUMBER(H14),M14/(COUNTA(H14:L14)*20),""),2)</f>
        <v>0.69</v>
      </c>
      <c r="P14" s="101"/>
      <c r="Q14" s="100" t="str">
        <f>IF(ISNUMBER(H14),IF(N14&gt;0,"n.B",IF(O14&lt;51%,"n.B.",IF(O14&lt;65%,"bestanden",IF(O14&lt;81%,"gut",IF(O14&lt;91%,"sehr gut","vorzüglich"))))),"")</f>
        <v>n.B</v>
      </c>
      <c r="R14" s="102" t="str">
        <f>IF(ISNUMBER(H14),IF(N14&gt;0,"",RANK(M14,$M$6:$M$18)),"")</f>
        <v/>
      </c>
    </row>
    <row r="15" spans="1:33" s="52" customFormat="1" ht="18.75" customHeight="1" x14ac:dyDescent="0.2">
      <c r="A15" s="94" t="s">
        <v>108</v>
      </c>
      <c r="B15" s="95">
        <v>2</v>
      </c>
      <c r="C15" s="115" t="s">
        <v>115</v>
      </c>
      <c r="D15" s="115" t="s">
        <v>95</v>
      </c>
      <c r="E15" s="115" t="s">
        <v>136</v>
      </c>
      <c r="F15" s="97" t="s">
        <v>141</v>
      </c>
      <c r="G15" s="98">
        <v>40049</v>
      </c>
      <c r="H15" s="95">
        <v>0</v>
      </c>
      <c r="I15" s="95">
        <v>19</v>
      </c>
      <c r="J15" s="95">
        <v>19</v>
      </c>
      <c r="K15" s="95">
        <v>20</v>
      </c>
      <c r="L15" s="95">
        <v>8</v>
      </c>
      <c r="M15" s="99">
        <f t="shared" si="0"/>
        <v>66</v>
      </c>
      <c r="N15" s="100">
        <f t="shared" si="1"/>
        <v>1</v>
      </c>
      <c r="O15" s="101">
        <f>ROUND(IF(ISNUMBER(H15),M15/(COUNTA(H15:L15)*20),""),2)</f>
        <v>0.66</v>
      </c>
      <c r="P15" s="101"/>
      <c r="Q15" s="100" t="str">
        <f>IF(ISNUMBER(H15),IF(N15&gt;0,"n.B",IF(O15&lt;51%,"n.B.",IF(O15&lt;65%,"bestanden",IF(O15&lt;81%,"gut",IF(O15&lt;91%,"sehr gut","vorzüglich"))))),"")</f>
        <v>n.B</v>
      </c>
      <c r="R15" s="102" t="str">
        <f>IF(ISNUMBER(H15),IF(N15&gt;0,"",RANK(M15,$M$6:$M$18)),"")</f>
        <v/>
      </c>
    </row>
    <row r="16" spans="1:33" s="52" customFormat="1" ht="18.75" customHeight="1" x14ac:dyDescent="0.2">
      <c r="A16" s="94" t="s">
        <v>108</v>
      </c>
      <c r="B16" s="95">
        <v>8</v>
      </c>
      <c r="C16" s="96" t="s">
        <v>123</v>
      </c>
      <c r="D16" s="115" t="s">
        <v>122</v>
      </c>
      <c r="E16" s="96" t="s">
        <v>137</v>
      </c>
      <c r="F16" s="95" t="s">
        <v>6</v>
      </c>
      <c r="G16" s="123">
        <v>40977</v>
      </c>
      <c r="H16" s="95">
        <v>14</v>
      </c>
      <c r="I16" s="95">
        <v>19</v>
      </c>
      <c r="J16" s="95">
        <v>10</v>
      </c>
      <c r="K16" s="95">
        <v>16</v>
      </c>
      <c r="L16" s="95">
        <v>0</v>
      </c>
      <c r="M16" s="99">
        <f>SUM(H16:L16)</f>
        <v>59</v>
      </c>
      <c r="N16" s="100">
        <f>COUNTIF(H16:L16,0)</f>
        <v>1</v>
      </c>
      <c r="O16" s="101">
        <f>ROUND(IF(ISNUMBER(H16),M16/(COUNTA(H16:L16)*20),""),2)</f>
        <v>0.59</v>
      </c>
      <c r="P16" s="101"/>
      <c r="Q16" s="100" t="str">
        <f>IF(ISNUMBER(H16),IF(N16&gt;0,"n.B",IF(O16&lt;51%,"n.B.",IF(O16&lt;65%,"bestanden",IF(O16&lt;81%,"gut",IF(O16&lt;91%,"sehr gut","vorzüglich"))))),"")</f>
        <v>n.B</v>
      </c>
      <c r="R16" s="102" t="str">
        <f>IF(ISNUMBER(H16),IF(N16&gt;0,"",RANK(M16,$M$6:$M$18)),"")</f>
        <v/>
      </c>
    </row>
    <row r="17" spans="1:18" s="52" customFormat="1" ht="18.75" customHeight="1" x14ac:dyDescent="0.2">
      <c r="A17" s="94" t="s">
        <v>108</v>
      </c>
      <c r="B17" s="95">
        <v>6</v>
      </c>
      <c r="C17" s="96" t="s">
        <v>124</v>
      </c>
      <c r="D17" s="115" t="s">
        <v>125</v>
      </c>
      <c r="E17" s="96" t="s">
        <v>139</v>
      </c>
      <c r="F17" s="97" t="s">
        <v>6</v>
      </c>
      <c r="G17" s="98">
        <v>40776</v>
      </c>
      <c r="H17" s="95">
        <v>3</v>
      </c>
      <c r="I17" s="95">
        <v>15</v>
      </c>
      <c r="J17" s="95">
        <v>16</v>
      </c>
      <c r="K17" s="95">
        <v>0</v>
      </c>
      <c r="L17" s="95">
        <v>19</v>
      </c>
      <c r="M17" s="99">
        <f>SUM(H17:L17)</f>
        <v>53</v>
      </c>
      <c r="N17" s="100">
        <f>COUNTIF(H17:L17,0)</f>
        <v>1</v>
      </c>
      <c r="O17" s="101">
        <f>ROUND(IF(ISNUMBER(H17),M17/(COUNTA(H17:L17)*20),""),2)</f>
        <v>0.53</v>
      </c>
      <c r="P17" s="101"/>
      <c r="Q17" s="100" t="str">
        <f>IF(ISNUMBER(H17),IF(N17&gt;0,"n.B",IF(O17&lt;51%,"n.B.",IF(O17&lt;65%,"bestanden",IF(O17&lt;81%,"gut",IF(O17&lt;91%,"sehr gut","vorzüglich"))))),"")</f>
        <v>n.B</v>
      </c>
      <c r="R17" s="102" t="str">
        <f>IF(ISNUMBER(H17),IF(N17&gt;0,"",RANK(M17,$M$6:$M$18)),"")</f>
        <v/>
      </c>
    </row>
    <row r="18" spans="1:18" s="52" customFormat="1" ht="18.75" customHeight="1" thickBot="1" x14ac:dyDescent="0.25">
      <c r="A18" s="103" t="s">
        <v>108</v>
      </c>
      <c r="B18" s="104">
        <v>4</v>
      </c>
      <c r="C18" s="105" t="s">
        <v>127</v>
      </c>
      <c r="D18" s="116" t="s">
        <v>126</v>
      </c>
      <c r="E18" s="105" t="s">
        <v>140</v>
      </c>
      <c r="F18" s="106" t="s">
        <v>5</v>
      </c>
      <c r="G18" s="107">
        <v>40752</v>
      </c>
      <c r="H18" s="104">
        <v>10</v>
      </c>
      <c r="I18" s="104">
        <v>0</v>
      </c>
      <c r="J18" s="104">
        <v>17</v>
      </c>
      <c r="K18" s="104">
        <v>0</v>
      </c>
      <c r="L18" s="104" t="s">
        <v>38</v>
      </c>
      <c r="M18" s="108">
        <f>SUM(H18:L18)</f>
        <v>27</v>
      </c>
      <c r="N18" s="109">
        <f>COUNTIF(H18:L18,0)</f>
        <v>2</v>
      </c>
      <c r="O18" s="110">
        <f>ROUND(IF(ISNUMBER(H18),M18/(COUNTA(H18:L18)*20),""),2)</f>
        <v>0.27</v>
      </c>
      <c r="P18" s="110"/>
      <c r="Q18" s="109" t="str">
        <f>IF(ISNUMBER(H18),IF(N18&gt;0,"n.B",IF(O18&lt;51%,"n.B.",IF(O18&lt;65%,"bestanden",IF(O18&lt;81%,"gut",IF(O18&lt;91%,"sehr gut","vorzüglich"))))),"")</f>
        <v>n.B</v>
      </c>
      <c r="R18" s="111" t="str">
        <f>IF(ISNUMBER(H18),IF(N18&gt;0,"",RANK(M18,$M$6:$M$18)),"")</f>
        <v/>
      </c>
    </row>
  </sheetData>
  <mergeCells count="4">
    <mergeCell ref="A4:E4"/>
    <mergeCell ref="H4:R4"/>
    <mergeCell ref="A5:B5"/>
    <mergeCell ref="C5:D5"/>
  </mergeCells>
  <printOptions horizontalCentered="1"/>
  <pageMargins left="0.25" right="0.23622047244094491" top="1.02" bottom="0.22" header="0.8" footer="0.18"/>
  <pageSetup paperSize="9" scale="68" orientation="landscape" r:id="rId1"/>
  <headerFooter alignWithMargins="0">
    <oddHeader>&amp;C&amp;"Arial,Fett Kursiv"&amp;14&amp;A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tabSelected="1" view="pageBreakPreview" zoomScale="80" zoomScaleNormal="86" workbookViewId="0">
      <pane ySplit="5" topLeftCell="A6" activePane="bottomLeft" state="frozen"/>
      <selection activeCell="G17" sqref="G17"/>
      <selection pane="bottomLeft" activeCell="I9" sqref="I9"/>
    </sheetView>
  </sheetViews>
  <sheetFormatPr baseColWidth="10" defaultColWidth="14.85546875" defaultRowHeight="19.5" customHeight="1" x14ac:dyDescent="0.2"/>
  <cols>
    <col min="1" max="1" width="3.7109375" style="10" customWidth="1"/>
    <col min="2" max="2" width="5.140625" style="10" bestFit="1" customWidth="1"/>
    <col min="3" max="3" width="11.85546875" style="10" customWidth="1"/>
    <col min="4" max="4" width="12" style="10" customWidth="1"/>
    <col min="5" max="5" width="33.7109375" style="10" bestFit="1" customWidth="1"/>
    <col min="6" max="6" width="7" style="10" customWidth="1"/>
    <col min="7" max="7" width="11.85546875" style="10" customWidth="1"/>
    <col min="8" max="12" width="14.140625" style="10" customWidth="1"/>
    <col min="13" max="13" width="9.42578125" style="10" customWidth="1"/>
    <col min="14" max="14" width="5.42578125" style="10" bestFit="1" customWidth="1"/>
    <col min="15" max="15" width="8" style="10" customWidth="1"/>
    <col min="16" max="16" width="6.42578125" style="10" customWidth="1"/>
    <col min="17" max="17" width="11.7109375" style="10" customWidth="1"/>
    <col min="18" max="18" width="8.5703125" style="10" customWidth="1"/>
    <col min="19" max="16384" width="14.85546875" style="10"/>
  </cols>
  <sheetData>
    <row r="1" spans="1:33" ht="24" customHeight="1" x14ac:dyDescent="0.2">
      <c r="A1" s="2" t="s">
        <v>37</v>
      </c>
      <c r="B1" s="3"/>
      <c r="C1" s="4"/>
      <c r="D1" s="4"/>
      <c r="E1" s="4"/>
      <c r="F1" s="4"/>
      <c r="G1" s="4"/>
      <c r="H1" s="5"/>
      <c r="I1" s="5"/>
      <c r="J1" s="6"/>
      <c r="K1" s="6"/>
      <c r="L1" s="6"/>
      <c r="M1" s="6"/>
      <c r="N1" s="7"/>
      <c r="O1" s="7"/>
      <c r="P1" s="7"/>
      <c r="Q1" s="7"/>
      <c r="R1" s="8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24" customHeight="1" x14ac:dyDescent="0.2">
      <c r="A2" s="11" t="s">
        <v>39</v>
      </c>
      <c r="B2" s="12"/>
      <c r="C2" s="13"/>
      <c r="D2" s="13"/>
      <c r="E2" s="13"/>
      <c r="F2" s="13"/>
      <c r="G2" s="68" t="s">
        <v>40</v>
      </c>
      <c r="H2" s="14"/>
      <c r="I2" s="15"/>
      <c r="J2" s="16"/>
      <c r="K2" s="16"/>
      <c r="L2" s="16"/>
      <c r="M2" s="16"/>
      <c r="N2" s="17"/>
      <c r="O2" s="17"/>
      <c r="P2" s="17"/>
      <c r="Q2" s="17"/>
      <c r="R2" s="18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24" customHeight="1" thickBot="1" x14ac:dyDescent="0.25">
      <c r="A3" s="19" t="s">
        <v>8</v>
      </c>
      <c r="B3" s="12"/>
      <c r="C3" s="13"/>
      <c r="D3" s="13"/>
      <c r="E3" s="20"/>
      <c r="F3" s="20"/>
      <c r="G3" s="20"/>
      <c r="H3" s="21"/>
      <c r="I3" s="21"/>
      <c r="J3" s="22"/>
      <c r="K3" s="22"/>
      <c r="L3" s="22"/>
      <c r="M3" s="23"/>
      <c r="N3" s="24"/>
      <c r="O3" s="24"/>
      <c r="P3" s="24"/>
      <c r="Q3" s="24"/>
      <c r="R3" s="2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9.5" customHeight="1" thickBot="1" x14ac:dyDescent="0.25">
      <c r="A4" s="63" t="s">
        <v>9</v>
      </c>
      <c r="B4" s="67"/>
      <c r="C4" s="67"/>
      <c r="D4" s="67"/>
      <c r="E4" s="67"/>
      <c r="F4" s="26"/>
      <c r="G4" s="26"/>
      <c r="H4" s="65" t="s">
        <v>10</v>
      </c>
      <c r="I4" s="65"/>
      <c r="J4" s="66"/>
      <c r="K4" s="66"/>
      <c r="L4" s="66"/>
      <c r="M4" s="66"/>
      <c r="N4" s="66"/>
      <c r="O4" s="66"/>
      <c r="P4" s="66"/>
      <c r="Q4" s="66"/>
      <c r="R4" s="66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33" s="56" customFormat="1" ht="44.25" customHeight="1" thickBot="1" x14ac:dyDescent="0.25">
      <c r="A5" s="61" t="s">
        <v>11</v>
      </c>
      <c r="B5" s="62"/>
      <c r="C5" s="63" t="s">
        <v>12</v>
      </c>
      <c r="D5" s="64"/>
      <c r="E5" s="27" t="s">
        <v>0</v>
      </c>
      <c r="F5" s="27" t="s">
        <v>7</v>
      </c>
      <c r="G5" s="29" t="s">
        <v>13</v>
      </c>
      <c r="H5" s="54" t="s">
        <v>48</v>
      </c>
      <c r="I5" s="54" t="s">
        <v>49</v>
      </c>
      <c r="J5" s="54" t="s">
        <v>50</v>
      </c>
      <c r="K5" s="54" t="s">
        <v>51</v>
      </c>
      <c r="L5" s="54" t="s">
        <v>52</v>
      </c>
      <c r="M5" s="30" t="s">
        <v>14</v>
      </c>
      <c r="N5" s="27" t="s">
        <v>15</v>
      </c>
      <c r="O5" s="29" t="s">
        <v>16</v>
      </c>
      <c r="P5" s="29"/>
      <c r="Q5" s="27" t="s">
        <v>17</v>
      </c>
      <c r="R5" s="27" t="s">
        <v>18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s="38" customFormat="1" ht="18.75" customHeight="1" x14ac:dyDescent="0.25">
      <c r="A6" s="31" t="s">
        <v>19</v>
      </c>
      <c r="B6" s="32">
        <v>6</v>
      </c>
      <c r="C6" s="33" t="s">
        <v>32</v>
      </c>
      <c r="D6" s="113" t="s">
        <v>33</v>
      </c>
      <c r="E6" s="33" t="s">
        <v>34</v>
      </c>
      <c r="F6" s="57" t="s">
        <v>6</v>
      </c>
      <c r="G6" s="57" t="s">
        <v>47</v>
      </c>
      <c r="H6" s="32">
        <v>18</v>
      </c>
      <c r="I6" s="32">
        <v>20</v>
      </c>
      <c r="J6" s="32">
        <v>19</v>
      </c>
      <c r="K6" s="32">
        <v>19</v>
      </c>
      <c r="L6" s="32">
        <v>19</v>
      </c>
      <c r="M6" s="34">
        <f>SUM(H6:L6)</f>
        <v>95</v>
      </c>
      <c r="N6" s="35">
        <f>COUNTIF(H6:L6,0)</f>
        <v>0</v>
      </c>
      <c r="O6" s="36">
        <f>ROUND(IF(ISNUMBER(H6),M6/(COUNTA(H6:L6)*20),""),2)</f>
        <v>0.95</v>
      </c>
      <c r="P6" s="36"/>
      <c r="Q6" s="35" t="str">
        <f>IF(ISNUMBER(H6),IF(N6&gt;0,"n.B",IF(O6&lt;51%,"n.B.",IF(O6&lt;65%,"bestanden",IF(O6&lt;81%,"gut",IF(O6&lt;91%,"sehr gut","vorzüglich"))))),"")</f>
        <v>vorzüglich</v>
      </c>
      <c r="R6" s="37">
        <f>IF(ISNUMBER(H6),IF(N6&gt;0,"",RANK(M6,$M$6:$M$19)),"")</f>
        <v>1</v>
      </c>
    </row>
    <row r="7" spans="1:33" s="38" customFormat="1" ht="18.75" customHeight="1" x14ac:dyDescent="0.25">
      <c r="A7" s="39" t="s">
        <v>19</v>
      </c>
      <c r="B7" s="40">
        <v>13</v>
      </c>
      <c r="C7" s="41" t="s">
        <v>41</v>
      </c>
      <c r="D7" s="114" t="s">
        <v>42</v>
      </c>
      <c r="E7" s="41" t="s">
        <v>43</v>
      </c>
      <c r="F7" s="58" t="s">
        <v>6</v>
      </c>
      <c r="G7" s="60">
        <v>40632</v>
      </c>
      <c r="H7" s="40">
        <v>20</v>
      </c>
      <c r="I7" s="40">
        <v>19</v>
      </c>
      <c r="J7" s="40">
        <v>19</v>
      </c>
      <c r="K7" s="40">
        <v>18</v>
      </c>
      <c r="L7" s="40">
        <v>18</v>
      </c>
      <c r="M7" s="42">
        <f>SUM(H7:L7)</f>
        <v>94</v>
      </c>
      <c r="N7" s="43">
        <f>COUNTIF(H7:L7,0)</f>
        <v>0</v>
      </c>
      <c r="O7" s="44">
        <f>ROUND(IF(ISNUMBER(H7),M7/(COUNTA(H7:L7)*20),""),2)</f>
        <v>0.94</v>
      </c>
      <c r="P7" s="44"/>
      <c r="Q7" s="43" t="str">
        <f>IF(ISNUMBER(H7),IF(N7&gt;0,"n.B",IF(O7&lt;51%,"n.B.",IF(O7&lt;65%,"bestanden",IF(O7&lt;81%,"gut",IF(O7&lt;91%,"sehr gut","vorzüglich"))))),"")</f>
        <v>vorzüglich</v>
      </c>
      <c r="R7" s="53">
        <f>IF(ISNUMBER(H7),IF(N7&gt;0,"",RANK(M7,$M$6:$M$19)),"")</f>
        <v>2</v>
      </c>
    </row>
    <row r="8" spans="1:33" s="38" customFormat="1" ht="18.75" customHeight="1" x14ac:dyDescent="0.25">
      <c r="A8" s="31" t="s">
        <v>19</v>
      </c>
      <c r="B8" s="32">
        <v>5</v>
      </c>
      <c r="C8" s="33" t="s">
        <v>25</v>
      </c>
      <c r="D8" s="113" t="s">
        <v>20</v>
      </c>
      <c r="E8" s="33" t="s">
        <v>21</v>
      </c>
      <c r="F8" s="57" t="s">
        <v>6</v>
      </c>
      <c r="G8" s="69">
        <v>40980</v>
      </c>
      <c r="H8" s="32">
        <v>20</v>
      </c>
      <c r="I8" s="32">
        <v>20</v>
      </c>
      <c r="J8" s="32">
        <v>17</v>
      </c>
      <c r="K8" s="32">
        <v>17</v>
      </c>
      <c r="L8" s="32">
        <v>20</v>
      </c>
      <c r="M8" s="34">
        <f>SUM(H8:L8)</f>
        <v>94</v>
      </c>
      <c r="N8" s="35">
        <f>COUNTIF(H8:L8,0)</f>
        <v>0</v>
      </c>
      <c r="O8" s="36">
        <f>ROUND(IF(ISNUMBER(H8),M8/(COUNTA(H8:L8)*20),""),2)</f>
        <v>0.94</v>
      </c>
      <c r="P8" s="36"/>
      <c r="Q8" s="35" t="str">
        <f>IF(ISNUMBER(H8),IF(N8&gt;0,"n.B",IF(O8&lt;51%,"n.B.",IF(O8&lt;65%,"bestanden",IF(O8&lt;81%,"gut",IF(O8&lt;91%,"sehr gut","vorzüglich"))))),"")</f>
        <v>vorzüglich</v>
      </c>
      <c r="R8" s="37">
        <f>IF(ISNUMBER(H8),IF(N8&gt;0,"",RANK(M8,$M$6:$M$19)),"")+1</f>
        <v>3</v>
      </c>
    </row>
    <row r="9" spans="1:33" s="52" customFormat="1" ht="18.75" customHeight="1" x14ac:dyDescent="0.2">
      <c r="A9" s="45" t="s">
        <v>19</v>
      </c>
      <c r="B9" s="46">
        <v>15</v>
      </c>
      <c r="C9" s="47" t="s">
        <v>44</v>
      </c>
      <c r="D9" s="71" t="s">
        <v>45</v>
      </c>
      <c r="E9" s="47" t="s">
        <v>46</v>
      </c>
      <c r="F9" s="70" t="s">
        <v>1</v>
      </c>
      <c r="G9" s="59">
        <v>40980</v>
      </c>
      <c r="H9" s="46">
        <v>20</v>
      </c>
      <c r="I9" s="46">
        <v>20</v>
      </c>
      <c r="J9" s="46">
        <v>17</v>
      </c>
      <c r="K9" s="46">
        <v>19</v>
      </c>
      <c r="L9" s="46">
        <v>18</v>
      </c>
      <c r="M9" s="48">
        <f>SUM(H9:L9)</f>
        <v>94</v>
      </c>
      <c r="N9" s="49">
        <f>COUNTIF(H9:L9,0)</f>
        <v>0</v>
      </c>
      <c r="O9" s="50">
        <f>ROUND(IF(ISNUMBER(H9),M9/(COUNTA(H9:L9)*20),""),2)</f>
        <v>0.94</v>
      </c>
      <c r="P9" s="50" t="s">
        <v>36</v>
      </c>
      <c r="Q9" s="49" t="str">
        <f>IF(ISNUMBER(H9),IF(N9&gt;0,"n.B",IF(O9&lt;51%,"n.B.",IF(O9&lt;65%,"bestanden",IF(O9&lt;81%,"gut",IF(O9&lt;91%,"sehr gut","vorzüglich"))))),"")</f>
        <v>vorzüglich</v>
      </c>
      <c r="R9" s="51">
        <f>IF(ISNUMBER(H9),IF(N9&gt;0,"",RANK(M9,$M$6:$M$19)),"")+2</f>
        <v>4</v>
      </c>
    </row>
    <row r="10" spans="1:33" s="52" customFormat="1" ht="18.75" customHeight="1" x14ac:dyDescent="0.2">
      <c r="A10" s="78" t="s">
        <v>19</v>
      </c>
      <c r="B10" s="79">
        <v>2</v>
      </c>
      <c r="C10" s="80" t="s">
        <v>56</v>
      </c>
      <c r="D10" s="93" t="s">
        <v>29</v>
      </c>
      <c r="E10" s="80" t="s">
        <v>22</v>
      </c>
      <c r="F10" s="81" t="s">
        <v>5</v>
      </c>
      <c r="G10" s="82">
        <v>40715</v>
      </c>
      <c r="H10" s="79">
        <v>19</v>
      </c>
      <c r="I10" s="79">
        <v>18</v>
      </c>
      <c r="J10" s="79">
        <v>20</v>
      </c>
      <c r="K10" s="79">
        <v>20</v>
      </c>
      <c r="L10" s="79">
        <v>16</v>
      </c>
      <c r="M10" s="83">
        <f>SUM(H10:L10)</f>
        <v>93</v>
      </c>
      <c r="N10" s="84">
        <f>COUNTIF(H10:L10,0)</f>
        <v>0</v>
      </c>
      <c r="O10" s="85">
        <f>ROUND(IF(ISNUMBER(H10),M10/(COUNTA(H10:L10)*20),""),2)</f>
        <v>0.93</v>
      </c>
      <c r="P10" s="85"/>
      <c r="Q10" s="84" t="str">
        <f>IF(ISNUMBER(H10),IF(N10&gt;0,"n.B",IF(O10&lt;51%,"n.B.",IF(O10&lt;65%,"bestanden",IF(O10&lt;81%,"gut",IF(O10&lt;91%,"sehr gut","vorzüglich"))))),"")</f>
        <v>vorzüglich</v>
      </c>
      <c r="R10" s="86">
        <f>IF(ISNUMBER(H10),IF(N10&gt;0,"",RANK(M10,$M$6:$M$19)),"")</f>
        <v>5</v>
      </c>
    </row>
    <row r="11" spans="1:33" s="52" customFormat="1" ht="18.75" customHeight="1" x14ac:dyDescent="0.2">
      <c r="A11" s="45" t="s">
        <v>19</v>
      </c>
      <c r="B11" s="46">
        <v>9</v>
      </c>
      <c r="C11" s="71" t="s">
        <v>53</v>
      </c>
      <c r="D11" s="71" t="s">
        <v>54</v>
      </c>
      <c r="E11" s="71" t="s">
        <v>55</v>
      </c>
      <c r="F11" s="46" t="s">
        <v>5</v>
      </c>
      <c r="G11" s="72">
        <v>39964</v>
      </c>
      <c r="H11" s="46">
        <v>18</v>
      </c>
      <c r="I11" s="46">
        <v>20</v>
      </c>
      <c r="J11" s="46">
        <v>19</v>
      </c>
      <c r="K11" s="46">
        <v>18</v>
      </c>
      <c r="L11" s="46">
        <v>18</v>
      </c>
      <c r="M11" s="48">
        <f>SUM(H11:L11)</f>
        <v>93</v>
      </c>
      <c r="N11" s="49">
        <f>COUNTIF(H11:L11,0)</f>
        <v>0</v>
      </c>
      <c r="O11" s="50">
        <f>ROUND(IF(ISNUMBER(H11),M11/(COUNTA(H11:L11)*20),""),2)</f>
        <v>0.93</v>
      </c>
      <c r="P11" s="50"/>
      <c r="Q11" s="49" t="str">
        <f>IF(ISNUMBER(H11),IF(N11&gt;0,"n.B",IF(O11&lt;51%,"n.B.",IF(O11&lt;65%,"bestanden",IF(O11&lt;81%,"gut",IF(O11&lt;91%,"sehr gut","vorzüglich"))))),"")</f>
        <v>vorzüglich</v>
      </c>
      <c r="R11" s="51">
        <f>IF(ISNUMBER(H11),IF(N11&gt;0,"",RANK(M11,$M$6:$M$19)),"")</f>
        <v>5</v>
      </c>
    </row>
    <row r="12" spans="1:33" s="52" customFormat="1" ht="18.75" customHeight="1" x14ac:dyDescent="0.2">
      <c r="A12" s="78" t="s">
        <v>19</v>
      </c>
      <c r="B12" s="87">
        <v>3</v>
      </c>
      <c r="C12" s="88" t="s">
        <v>57</v>
      </c>
      <c r="D12" s="89" t="s">
        <v>58</v>
      </c>
      <c r="E12" s="90" t="s">
        <v>59</v>
      </c>
      <c r="F12" s="91" t="s">
        <v>1</v>
      </c>
      <c r="G12" s="92">
        <v>41034</v>
      </c>
      <c r="H12" s="79">
        <v>18</v>
      </c>
      <c r="I12" s="79">
        <v>17</v>
      </c>
      <c r="J12" s="79">
        <v>20</v>
      </c>
      <c r="K12" s="79">
        <v>18</v>
      </c>
      <c r="L12" s="79">
        <v>19</v>
      </c>
      <c r="M12" s="83">
        <f>SUM(H12:L12)</f>
        <v>92</v>
      </c>
      <c r="N12" s="84">
        <f>COUNTIF(H12:L12,0)</f>
        <v>0</v>
      </c>
      <c r="O12" s="85">
        <f>ROUND(IF(ISNUMBER(H12),M12/(COUNTA(H12:L12)*20),""),2)</f>
        <v>0.92</v>
      </c>
      <c r="P12" s="85"/>
      <c r="Q12" s="84" t="str">
        <f>IF(ISNUMBER(H12),IF(N12&gt;0,"n.B",IF(O12&lt;51%,"n.B.",IF(O12&lt;65%,"bestanden",IF(O12&lt;81%,"gut",IF(O12&lt;91%,"sehr gut","vorzüglich"))))),"")</f>
        <v>vorzüglich</v>
      </c>
      <c r="R12" s="86">
        <f>IF(ISNUMBER(H12),IF(N12&gt;0,"",RANK(M12,$M$6:$M$19)),"")</f>
        <v>7</v>
      </c>
    </row>
    <row r="13" spans="1:33" s="52" customFormat="1" ht="18.75" customHeight="1" x14ac:dyDescent="0.2">
      <c r="A13" s="45" t="s">
        <v>19</v>
      </c>
      <c r="B13" s="77">
        <v>11</v>
      </c>
      <c r="C13" s="74" t="s">
        <v>30</v>
      </c>
      <c r="D13" s="74" t="s">
        <v>31</v>
      </c>
      <c r="E13" s="73" t="s">
        <v>60</v>
      </c>
      <c r="F13" s="75" t="s">
        <v>1</v>
      </c>
      <c r="G13" s="76">
        <v>40632</v>
      </c>
      <c r="H13" s="46">
        <v>16</v>
      </c>
      <c r="I13" s="46">
        <v>19</v>
      </c>
      <c r="J13" s="46">
        <v>18</v>
      </c>
      <c r="K13" s="46">
        <v>19</v>
      </c>
      <c r="L13" s="46">
        <v>19</v>
      </c>
      <c r="M13" s="48">
        <f>SUM(H13:L13)</f>
        <v>91</v>
      </c>
      <c r="N13" s="49">
        <f>COUNTIF(H13:L13,0)</f>
        <v>0</v>
      </c>
      <c r="O13" s="50">
        <f>ROUND(IF(ISNUMBER(H13),M13/(COUNTA(H13:L13)*20),""),2)</f>
        <v>0.91</v>
      </c>
      <c r="P13" s="50"/>
      <c r="Q13" s="49" t="str">
        <f>IF(ISNUMBER(H13),IF(N13&gt;0,"n.B",IF(O13&lt;51%,"n.B.",IF(O13&lt;65%,"bestanden",IF(O13&lt;81%,"gut",IF(O13&lt;91%,"sehr gut","vorzüglich"))))),"")</f>
        <v>vorzüglich</v>
      </c>
      <c r="R13" s="51">
        <f>IF(ISNUMBER(H13),IF(N13&gt;0,"",RANK(M13,$M$6:$M$19)),"")</f>
        <v>8</v>
      </c>
    </row>
    <row r="14" spans="1:33" s="52" customFormat="1" ht="18.75" customHeight="1" x14ac:dyDescent="0.2">
      <c r="A14" s="78" t="s">
        <v>19</v>
      </c>
      <c r="B14" s="79">
        <v>19</v>
      </c>
      <c r="C14" s="80" t="s">
        <v>61</v>
      </c>
      <c r="D14" s="93" t="s">
        <v>62</v>
      </c>
      <c r="E14" s="93" t="s">
        <v>63</v>
      </c>
      <c r="F14" s="81" t="s">
        <v>1</v>
      </c>
      <c r="G14" s="82">
        <v>41048</v>
      </c>
      <c r="H14" s="79">
        <v>18</v>
      </c>
      <c r="I14" s="79">
        <v>19</v>
      </c>
      <c r="J14" s="79">
        <v>16</v>
      </c>
      <c r="K14" s="79">
        <v>20</v>
      </c>
      <c r="L14" s="79">
        <v>17</v>
      </c>
      <c r="M14" s="83">
        <f t="shared" ref="M14:M15" si="0">SUM(H14:L14)</f>
        <v>90</v>
      </c>
      <c r="N14" s="84">
        <f t="shared" ref="N14:N15" si="1">COUNTIF(H14:L14,0)</f>
        <v>0</v>
      </c>
      <c r="O14" s="85">
        <f>ROUND(IF(ISNUMBER(H14),M14/(COUNTA(H14:L14)*20),""),2)</f>
        <v>0.9</v>
      </c>
      <c r="P14" s="85"/>
      <c r="Q14" s="84" t="str">
        <f>IF(ISNUMBER(H14),IF(N14&gt;0,"n.B",IF(O14&lt;51%,"n.B.",IF(O14&lt;65%,"bestanden",IF(O14&lt;81%,"gut",IF(O14&lt;91%,"sehr gut","vorzüglich"))))),"")</f>
        <v>sehr gut</v>
      </c>
      <c r="R14" s="86">
        <f>IF(ISNUMBER(H14),IF(N14&gt;0,"",RANK(M14,$M$6:$M$19)),"")</f>
        <v>9</v>
      </c>
    </row>
    <row r="15" spans="1:33" s="52" customFormat="1" ht="18.75" customHeight="1" x14ac:dyDescent="0.2">
      <c r="A15" s="45" t="s">
        <v>19</v>
      </c>
      <c r="B15" s="46">
        <v>8</v>
      </c>
      <c r="C15" s="47" t="s">
        <v>64</v>
      </c>
      <c r="D15" s="71" t="s">
        <v>65</v>
      </c>
      <c r="E15" s="71" t="s">
        <v>69</v>
      </c>
      <c r="F15" s="70" t="s">
        <v>6</v>
      </c>
      <c r="G15" s="59">
        <v>39360</v>
      </c>
      <c r="H15" s="46">
        <v>16</v>
      </c>
      <c r="I15" s="46">
        <v>16</v>
      </c>
      <c r="J15" s="46">
        <v>20</v>
      </c>
      <c r="K15" s="46">
        <v>18</v>
      </c>
      <c r="L15" s="46">
        <v>19</v>
      </c>
      <c r="M15" s="48">
        <f t="shared" si="0"/>
        <v>89</v>
      </c>
      <c r="N15" s="49">
        <f t="shared" si="1"/>
        <v>0</v>
      </c>
      <c r="O15" s="50">
        <f>ROUND(IF(ISNUMBER(H15),M15/(COUNTA(H15:L15)*20),""),2)</f>
        <v>0.89</v>
      </c>
      <c r="P15" s="50"/>
      <c r="Q15" s="49" t="str">
        <f>IF(ISNUMBER(H15),IF(N15&gt;0,"n.B",IF(O15&lt;51%,"n.B.",IF(O15&lt;65%,"bestanden",IF(O15&lt;81%,"gut",IF(O15&lt;91%,"sehr gut","vorzüglich"))))),"")</f>
        <v>sehr gut</v>
      </c>
      <c r="R15" s="51">
        <f>IF(ISNUMBER(H15),IF(N15&gt;0,"",RANK(M15,$M$6:$M$19)),"")</f>
        <v>10</v>
      </c>
    </row>
    <row r="16" spans="1:33" s="52" customFormat="1" ht="18.75" customHeight="1" x14ac:dyDescent="0.2">
      <c r="A16" s="78" t="s">
        <v>19</v>
      </c>
      <c r="B16" s="79">
        <v>18</v>
      </c>
      <c r="C16" s="80" t="s">
        <v>66</v>
      </c>
      <c r="D16" s="93" t="s">
        <v>67</v>
      </c>
      <c r="E16" s="80" t="s">
        <v>68</v>
      </c>
      <c r="F16" s="79" t="s">
        <v>2</v>
      </c>
      <c r="G16" s="117">
        <v>39865</v>
      </c>
      <c r="H16" s="79">
        <v>16</v>
      </c>
      <c r="I16" s="79">
        <v>18</v>
      </c>
      <c r="J16" s="79">
        <v>20</v>
      </c>
      <c r="K16" s="79">
        <v>19</v>
      </c>
      <c r="L16" s="79">
        <v>15</v>
      </c>
      <c r="M16" s="83">
        <f>SUM(H16:L16)</f>
        <v>88</v>
      </c>
      <c r="N16" s="84">
        <f>COUNTIF(H16:L16,0)</f>
        <v>0</v>
      </c>
      <c r="O16" s="85">
        <f>ROUND(IF(ISNUMBER(H16),M16/(COUNTA(H16:L16)*20),""),2)</f>
        <v>0.88</v>
      </c>
      <c r="P16" s="85"/>
      <c r="Q16" s="84" t="str">
        <f>IF(ISNUMBER(H16),IF(N16&gt;0,"n.B",IF(O16&lt;51%,"n.B.",IF(O16&lt;65%,"bestanden",IF(O16&lt;81%,"gut",IF(O16&lt;91%,"sehr gut","vorzüglich"))))),"")</f>
        <v>sehr gut</v>
      </c>
      <c r="R16" s="86">
        <f>IF(ISNUMBER(H16),IF(N16&gt;0,"",RANK(M16,$M$6:$M$19)),"")</f>
        <v>11</v>
      </c>
    </row>
    <row r="17" spans="1:18" s="52" customFormat="1" ht="18.75" customHeight="1" x14ac:dyDescent="0.2">
      <c r="A17" s="45" t="s">
        <v>19</v>
      </c>
      <c r="B17" s="46">
        <v>12</v>
      </c>
      <c r="C17" s="47" t="s">
        <v>82</v>
      </c>
      <c r="D17" s="71" t="s">
        <v>85</v>
      </c>
      <c r="E17" s="47" t="s">
        <v>70</v>
      </c>
      <c r="F17" s="70" t="s">
        <v>6</v>
      </c>
      <c r="G17" s="59">
        <v>39796</v>
      </c>
      <c r="H17" s="46">
        <v>17</v>
      </c>
      <c r="I17" s="46">
        <v>18</v>
      </c>
      <c r="J17" s="46">
        <v>15</v>
      </c>
      <c r="K17" s="46">
        <v>18</v>
      </c>
      <c r="L17" s="46">
        <v>19</v>
      </c>
      <c r="M17" s="48">
        <f>SUM(H17:L17)</f>
        <v>87</v>
      </c>
      <c r="N17" s="49">
        <f>COUNTIF(H17:L17,0)</f>
        <v>0</v>
      </c>
      <c r="O17" s="50">
        <f>ROUND(IF(ISNUMBER(H17),M17/(COUNTA(H17:L17)*20),""),2)</f>
        <v>0.87</v>
      </c>
      <c r="P17" s="50"/>
      <c r="Q17" s="49" t="str">
        <f>IF(ISNUMBER(H17),IF(N17&gt;0,"n.B",IF(O17&lt;51%,"n.B.",IF(O17&lt;65%,"bestanden",IF(O17&lt;81%,"gut",IF(O17&lt;91%,"sehr gut","vorzüglich"))))),"")</f>
        <v>sehr gut</v>
      </c>
      <c r="R17" s="51">
        <f>IF(ISNUMBER(H17),IF(N17&gt;0,"",RANK(M17,$M$6:$M$19)),"")</f>
        <v>12</v>
      </c>
    </row>
    <row r="18" spans="1:18" s="52" customFormat="1" ht="18.75" customHeight="1" x14ac:dyDescent="0.2">
      <c r="A18" s="78" t="s">
        <v>19</v>
      </c>
      <c r="B18" s="79">
        <v>17</v>
      </c>
      <c r="C18" s="80" t="s">
        <v>83</v>
      </c>
      <c r="D18" s="93" t="s">
        <v>86</v>
      </c>
      <c r="E18" s="80" t="s">
        <v>71</v>
      </c>
      <c r="F18" s="81" t="s">
        <v>2</v>
      </c>
      <c r="G18" s="82">
        <v>40860</v>
      </c>
      <c r="H18" s="79">
        <v>19</v>
      </c>
      <c r="I18" s="79">
        <v>18</v>
      </c>
      <c r="J18" s="79">
        <v>17</v>
      </c>
      <c r="K18" s="79">
        <v>16</v>
      </c>
      <c r="L18" s="79">
        <v>16</v>
      </c>
      <c r="M18" s="83">
        <f>SUM(H18:L18)</f>
        <v>86</v>
      </c>
      <c r="N18" s="84">
        <f>COUNTIF(H18:L18,0)</f>
        <v>0</v>
      </c>
      <c r="O18" s="85">
        <f>ROUND(IF(ISNUMBER(H18),M18/(COUNTA(H18:L18)*20),""),2)</f>
        <v>0.86</v>
      </c>
      <c r="P18" s="85"/>
      <c r="Q18" s="84" t="str">
        <f>IF(ISNUMBER(H18),IF(N18&gt;0,"n.B",IF(O18&lt;51%,"n.B.",IF(O18&lt;65%,"bestanden",IF(O18&lt;81%,"gut",IF(O18&lt;91%,"sehr gut","vorzüglich"))))),"")</f>
        <v>sehr gut</v>
      </c>
      <c r="R18" s="86">
        <f>IF(ISNUMBER(H18),IF(N18&gt;0,"",RANK(M18,$M$6:$M$19)),"")</f>
        <v>13</v>
      </c>
    </row>
    <row r="19" spans="1:18" s="52" customFormat="1" ht="18.75" customHeight="1" x14ac:dyDescent="0.2">
      <c r="A19" s="45" t="s">
        <v>19</v>
      </c>
      <c r="B19" s="46">
        <v>4</v>
      </c>
      <c r="C19" s="47" t="s">
        <v>84</v>
      </c>
      <c r="D19" s="71" t="s">
        <v>87</v>
      </c>
      <c r="E19" s="47" t="s">
        <v>72</v>
      </c>
      <c r="F19" s="70" t="s">
        <v>1</v>
      </c>
      <c r="G19" s="59">
        <v>40882</v>
      </c>
      <c r="H19" s="46">
        <v>18</v>
      </c>
      <c r="I19" s="46">
        <v>19</v>
      </c>
      <c r="J19" s="46">
        <v>15</v>
      </c>
      <c r="K19" s="46">
        <v>15</v>
      </c>
      <c r="L19" s="46">
        <v>18</v>
      </c>
      <c r="M19" s="48">
        <f>SUM(H19:L19)</f>
        <v>85</v>
      </c>
      <c r="N19" s="49">
        <f>COUNTIF(H19:L19,0)</f>
        <v>0</v>
      </c>
      <c r="O19" s="50">
        <f>ROUND(IF(ISNUMBER(H19),M19/(COUNTA(H19:L19)*20),""),2)</f>
        <v>0.85</v>
      </c>
      <c r="P19" s="50"/>
      <c r="Q19" s="49" t="str">
        <f>IF(ISNUMBER(H19),IF(N19&gt;0,"n.B",IF(O19&lt;51%,"n.B.",IF(O19&lt;65%,"bestanden",IF(O19&lt;81%,"gut",IF(O19&lt;91%,"sehr gut","vorzüglich"))))),"")</f>
        <v>sehr gut</v>
      </c>
      <c r="R19" s="51">
        <f>IF(ISNUMBER(H19),IF(N19&gt;0,"",RANK(M19,$M$6:$M$19)),"")</f>
        <v>14</v>
      </c>
    </row>
    <row r="20" spans="1:18" s="52" customFormat="1" ht="18.75" customHeight="1" x14ac:dyDescent="0.2">
      <c r="A20" s="78" t="s">
        <v>19</v>
      </c>
      <c r="B20" s="79">
        <v>22</v>
      </c>
      <c r="C20" s="80" t="s">
        <v>88</v>
      </c>
      <c r="D20" s="93" t="s">
        <v>90</v>
      </c>
      <c r="E20" s="80" t="s">
        <v>73</v>
      </c>
      <c r="F20" s="81" t="s">
        <v>6</v>
      </c>
      <c r="G20" s="82">
        <v>40433</v>
      </c>
      <c r="H20" s="79">
        <v>18</v>
      </c>
      <c r="I20" s="79">
        <v>18</v>
      </c>
      <c r="J20" s="79">
        <v>16</v>
      </c>
      <c r="K20" s="79">
        <v>16</v>
      </c>
      <c r="L20" s="79">
        <v>17</v>
      </c>
      <c r="M20" s="83">
        <f>SUM(H20:L20)</f>
        <v>85</v>
      </c>
      <c r="N20" s="84">
        <f>COUNTIF(H20:L20,0)</f>
        <v>0</v>
      </c>
      <c r="O20" s="85">
        <f>ROUND(IF(ISNUMBER(H20),M20/(COUNTA(H20:L20)*20),""),2)</f>
        <v>0.85</v>
      </c>
      <c r="P20" s="85"/>
      <c r="Q20" s="84" t="str">
        <f>IF(ISNUMBER(H20),IF(N20&gt;0,"n.B",IF(O20&lt;51%,"n.B.",IF(O20&lt;65%,"bestanden",IF(O20&lt;81%,"gut",IF(O20&lt;91%,"sehr gut","vorzüglich"))))),"")</f>
        <v>sehr gut</v>
      </c>
      <c r="R20" s="86">
        <f>IF(ISNUMBER(H20),IF(N20&gt;0,"",RANK(M20,$M$6:$M$19)),"")</f>
        <v>14</v>
      </c>
    </row>
    <row r="21" spans="1:18" s="52" customFormat="1" ht="18.75" customHeight="1" x14ac:dyDescent="0.2">
      <c r="A21" s="45" t="s">
        <v>19</v>
      </c>
      <c r="B21" s="46">
        <v>23</v>
      </c>
      <c r="C21" s="47" t="s">
        <v>3</v>
      </c>
      <c r="D21" s="71" t="s">
        <v>4</v>
      </c>
      <c r="E21" s="47" t="s">
        <v>74</v>
      </c>
      <c r="F21" s="70" t="s">
        <v>5</v>
      </c>
      <c r="G21" s="59">
        <v>40457</v>
      </c>
      <c r="H21" s="46">
        <v>17</v>
      </c>
      <c r="I21" s="46">
        <v>16</v>
      </c>
      <c r="J21" s="46">
        <v>15</v>
      </c>
      <c r="K21" s="46">
        <v>17</v>
      </c>
      <c r="L21" s="46">
        <v>18</v>
      </c>
      <c r="M21" s="48">
        <f>SUM(H21:L21)</f>
        <v>83</v>
      </c>
      <c r="N21" s="49">
        <f>COUNTIF(H21:L21,0)</f>
        <v>0</v>
      </c>
      <c r="O21" s="50">
        <f>ROUND(IF(ISNUMBER(H21),M21/(COUNTA(H21:L21)*20),""),2)</f>
        <v>0.83</v>
      </c>
      <c r="P21" s="50"/>
      <c r="Q21" s="49" t="str">
        <f>IF(ISNUMBER(H21),IF(N21&gt;0,"n.B",IF(O21&lt;51%,"n.B.",IF(O21&lt;65%,"bestanden",IF(O21&lt;81%,"gut",IF(O21&lt;91%,"sehr gut","vorzüglich"))))),"")</f>
        <v>sehr gut</v>
      </c>
      <c r="R21" s="51">
        <f>IF(ISNUMBER(H21),IF(N21&gt;0,"",RANK(M21,$M$6:$M$28)),"")</f>
        <v>16</v>
      </c>
    </row>
    <row r="22" spans="1:18" s="52" customFormat="1" ht="18.75" customHeight="1" x14ac:dyDescent="0.2">
      <c r="A22" s="78" t="s">
        <v>19</v>
      </c>
      <c r="B22" s="79">
        <v>1</v>
      </c>
      <c r="C22" s="80" t="s">
        <v>89</v>
      </c>
      <c r="D22" s="93" t="s">
        <v>91</v>
      </c>
      <c r="E22" s="80" t="s">
        <v>75</v>
      </c>
      <c r="F22" s="81" t="s">
        <v>6</v>
      </c>
      <c r="G22" s="82">
        <v>39881</v>
      </c>
      <c r="H22" s="79">
        <v>16</v>
      </c>
      <c r="I22" s="79">
        <v>18</v>
      </c>
      <c r="J22" s="79">
        <v>15</v>
      </c>
      <c r="K22" s="79">
        <v>14</v>
      </c>
      <c r="L22" s="79">
        <v>19</v>
      </c>
      <c r="M22" s="83">
        <f>SUM(H22:L22)</f>
        <v>82</v>
      </c>
      <c r="N22" s="84">
        <f>COUNTIF(H22:L22,0)</f>
        <v>0</v>
      </c>
      <c r="O22" s="85">
        <f>ROUND(IF(ISNUMBER(H22),M22/(COUNTA(H22:L22)*20),""),2)</f>
        <v>0.82</v>
      </c>
      <c r="P22" s="85"/>
      <c r="Q22" s="84" t="str">
        <f>IF(ISNUMBER(H22),IF(N22&gt;0,"n.B",IF(O22&lt;51%,"n.B.",IF(O22&lt;65%,"bestanden",IF(O22&lt;81%,"gut",IF(O22&lt;91%,"sehr gut","vorzüglich"))))),"")</f>
        <v>sehr gut</v>
      </c>
      <c r="R22" s="86">
        <f>IF(ISNUMBER(H22),IF(N22&gt;0,"",RANK(M22,$M$6:$M$28)),"")</f>
        <v>17</v>
      </c>
    </row>
    <row r="23" spans="1:18" s="52" customFormat="1" ht="18.75" customHeight="1" x14ac:dyDescent="0.2">
      <c r="A23" s="45" t="s">
        <v>19</v>
      </c>
      <c r="B23" s="46">
        <v>24</v>
      </c>
      <c r="C23" s="47" t="s">
        <v>92</v>
      </c>
      <c r="D23" s="71" t="s">
        <v>93</v>
      </c>
      <c r="E23" s="47" t="s">
        <v>76</v>
      </c>
      <c r="F23" s="70" t="s">
        <v>2</v>
      </c>
      <c r="G23" s="59">
        <v>40457</v>
      </c>
      <c r="H23" s="46">
        <v>19</v>
      </c>
      <c r="I23" s="46">
        <v>19</v>
      </c>
      <c r="J23" s="46">
        <v>17</v>
      </c>
      <c r="K23" s="46">
        <v>9</v>
      </c>
      <c r="L23" s="46">
        <v>18</v>
      </c>
      <c r="M23" s="48">
        <f t="shared" ref="M23:M28" si="2">SUM(H23:L23)</f>
        <v>82</v>
      </c>
      <c r="N23" s="49">
        <f t="shared" ref="N23:N28" si="3">COUNTIF(H23:L23,0)</f>
        <v>0</v>
      </c>
      <c r="O23" s="50">
        <f t="shared" ref="O23:O28" si="4">ROUND(IF(ISNUMBER(H23),M23/(COUNTA(H23:L23)*20),""),2)</f>
        <v>0.82</v>
      </c>
      <c r="P23" s="50"/>
      <c r="Q23" s="49" t="str">
        <f t="shared" ref="Q23:Q28" si="5">IF(ISNUMBER(H23),IF(N23&gt;0,"n.B",IF(O23&lt;51%,"n.B.",IF(O23&lt;65%,"bestanden",IF(O23&lt;81%,"gut",IF(O23&lt;91%,"sehr gut","vorzüglich"))))),"")</f>
        <v>sehr gut</v>
      </c>
      <c r="R23" s="51">
        <f>IF(ISNUMBER(H23),IF(N23&gt;0,"",RANK(M23,$M$6:$M$28)),"")</f>
        <v>17</v>
      </c>
    </row>
    <row r="24" spans="1:18" s="52" customFormat="1" ht="18.75" customHeight="1" x14ac:dyDescent="0.2">
      <c r="A24" s="78" t="s">
        <v>19</v>
      </c>
      <c r="B24" s="79">
        <v>20</v>
      </c>
      <c r="C24" s="80" t="s">
        <v>94</v>
      </c>
      <c r="D24" s="93" t="s">
        <v>95</v>
      </c>
      <c r="E24" s="80" t="s">
        <v>77</v>
      </c>
      <c r="F24" s="81" t="s">
        <v>6</v>
      </c>
      <c r="G24" s="82">
        <v>40215</v>
      </c>
      <c r="H24" s="79">
        <v>17</v>
      </c>
      <c r="I24" s="79">
        <v>18</v>
      </c>
      <c r="J24" s="79">
        <v>19</v>
      </c>
      <c r="K24" s="79">
        <v>16</v>
      </c>
      <c r="L24" s="79">
        <v>10</v>
      </c>
      <c r="M24" s="83">
        <f t="shared" si="2"/>
        <v>80</v>
      </c>
      <c r="N24" s="84">
        <f t="shared" si="3"/>
        <v>0</v>
      </c>
      <c r="O24" s="85">
        <f t="shared" si="4"/>
        <v>0.8</v>
      </c>
      <c r="P24" s="85"/>
      <c r="Q24" s="84" t="str">
        <f t="shared" si="5"/>
        <v>gut</v>
      </c>
      <c r="R24" s="86">
        <f>IF(ISNUMBER(H24),IF(N24&gt;0,"",RANK(M24,$M$6:$M$28)),"")</f>
        <v>19</v>
      </c>
    </row>
    <row r="25" spans="1:18" s="52" customFormat="1" ht="18.75" customHeight="1" x14ac:dyDescent="0.2">
      <c r="A25" s="45" t="s">
        <v>19</v>
      </c>
      <c r="B25" s="46">
        <v>25</v>
      </c>
      <c r="C25" s="47" t="s">
        <v>97</v>
      </c>
      <c r="D25" s="71" t="s">
        <v>96</v>
      </c>
      <c r="E25" s="47" t="s">
        <v>78</v>
      </c>
      <c r="F25" s="70" t="s">
        <v>6</v>
      </c>
      <c r="G25" s="59">
        <v>40147</v>
      </c>
      <c r="H25" s="46">
        <v>6</v>
      </c>
      <c r="I25" s="46">
        <v>17</v>
      </c>
      <c r="J25" s="46">
        <v>18</v>
      </c>
      <c r="K25" s="46">
        <v>17</v>
      </c>
      <c r="L25" s="46">
        <v>17</v>
      </c>
      <c r="M25" s="48">
        <f t="shared" si="2"/>
        <v>75</v>
      </c>
      <c r="N25" s="49">
        <f t="shared" si="3"/>
        <v>0</v>
      </c>
      <c r="O25" s="50">
        <f t="shared" si="4"/>
        <v>0.75</v>
      </c>
      <c r="P25" s="50"/>
      <c r="Q25" s="49" t="str">
        <f t="shared" si="5"/>
        <v>gut</v>
      </c>
      <c r="R25" s="51">
        <f>IF(ISNUMBER(H25),IF(N25&gt;0,"",RANK(M25,$M$6:$M$28)),"")</f>
        <v>20</v>
      </c>
    </row>
    <row r="26" spans="1:18" s="52" customFormat="1" ht="18.75" customHeight="1" x14ac:dyDescent="0.2">
      <c r="A26" s="78" t="s">
        <v>19</v>
      </c>
      <c r="B26" s="79">
        <v>16</v>
      </c>
      <c r="C26" s="80" t="s">
        <v>98</v>
      </c>
      <c r="D26" s="93" t="s">
        <v>99</v>
      </c>
      <c r="E26" s="80" t="s">
        <v>79</v>
      </c>
      <c r="F26" s="81" t="s">
        <v>5</v>
      </c>
      <c r="G26" s="82">
        <v>40715</v>
      </c>
      <c r="H26" s="79">
        <v>5</v>
      </c>
      <c r="I26" s="79">
        <v>16</v>
      </c>
      <c r="J26" s="79">
        <v>18</v>
      </c>
      <c r="K26" s="79">
        <v>18</v>
      </c>
      <c r="L26" s="79">
        <v>15</v>
      </c>
      <c r="M26" s="83">
        <f t="shared" si="2"/>
        <v>72</v>
      </c>
      <c r="N26" s="84">
        <f t="shared" si="3"/>
        <v>0</v>
      </c>
      <c r="O26" s="85">
        <f t="shared" si="4"/>
        <v>0.72</v>
      </c>
      <c r="P26" s="85"/>
      <c r="Q26" s="84" t="str">
        <f t="shared" si="5"/>
        <v>gut</v>
      </c>
      <c r="R26" s="86">
        <f>IF(ISNUMBER(H26),IF(N26&gt;0,"",RANK(M26,$M$6:$M$28)),"")</f>
        <v>21</v>
      </c>
    </row>
    <row r="27" spans="1:18" s="52" customFormat="1" ht="18.75" customHeight="1" x14ac:dyDescent="0.2">
      <c r="A27" s="94" t="s">
        <v>19</v>
      </c>
      <c r="B27" s="95">
        <v>14</v>
      </c>
      <c r="C27" s="96" t="s">
        <v>101</v>
      </c>
      <c r="D27" s="115" t="s">
        <v>100</v>
      </c>
      <c r="E27" s="96" t="s">
        <v>80</v>
      </c>
      <c r="F27" s="97" t="s">
        <v>5</v>
      </c>
      <c r="G27" s="98">
        <v>40916</v>
      </c>
      <c r="H27" s="95">
        <v>0</v>
      </c>
      <c r="I27" s="95">
        <v>18</v>
      </c>
      <c r="J27" s="95">
        <v>15</v>
      </c>
      <c r="K27" s="95">
        <v>20</v>
      </c>
      <c r="L27" s="95">
        <v>18</v>
      </c>
      <c r="M27" s="99">
        <f t="shared" si="2"/>
        <v>71</v>
      </c>
      <c r="N27" s="100">
        <f t="shared" si="3"/>
        <v>1</v>
      </c>
      <c r="O27" s="101">
        <f t="shared" si="4"/>
        <v>0.71</v>
      </c>
      <c r="P27" s="101"/>
      <c r="Q27" s="100" t="str">
        <f t="shared" si="5"/>
        <v>n.B</v>
      </c>
      <c r="R27" s="102" t="str">
        <f>IF(ISNUMBER(H27),IF(N27&gt;0,"",RANK(M27,$M$6:$M$28)),"")</f>
        <v/>
      </c>
    </row>
    <row r="28" spans="1:18" s="52" customFormat="1" ht="18.75" customHeight="1" thickBot="1" x14ac:dyDescent="0.25">
      <c r="A28" s="103" t="s">
        <v>19</v>
      </c>
      <c r="B28" s="104">
        <v>7</v>
      </c>
      <c r="C28" s="105" t="s">
        <v>102</v>
      </c>
      <c r="D28" s="116" t="s">
        <v>28</v>
      </c>
      <c r="E28" s="105" t="s">
        <v>81</v>
      </c>
      <c r="F28" s="106" t="s">
        <v>1</v>
      </c>
      <c r="G28" s="107">
        <v>39616</v>
      </c>
      <c r="H28" s="104">
        <v>18</v>
      </c>
      <c r="I28" s="104">
        <v>20</v>
      </c>
      <c r="J28" s="104">
        <v>16</v>
      </c>
      <c r="K28" s="104">
        <v>16</v>
      </c>
      <c r="L28" s="104">
        <v>0</v>
      </c>
      <c r="M28" s="108">
        <f t="shared" si="2"/>
        <v>70</v>
      </c>
      <c r="N28" s="109">
        <f t="shared" si="3"/>
        <v>1</v>
      </c>
      <c r="O28" s="110">
        <f t="shared" si="4"/>
        <v>0.7</v>
      </c>
      <c r="P28" s="110"/>
      <c r="Q28" s="109" t="str">
        <f t="shared" si="5"/>
        <v>n.B</v>
      </c>
      <c r="R28" s="111" t="str">
        <f>IF(ISNUMBER(H28),IF(N28&gt;0,"",RANK(M28,$M$6:$M$28)),"")</f>
        <v/>
      </c>
    </row>
    <row r="29" spans="1:18" ht="19.5" customHeight="1" x14ac:dyDescent="0.2">
      <c r="A29" s="112" t="s">
        <v>103</v>
      </c>
    </row>
  </sheetData>
  <mergeCells count="4">
    <mergeCell ref="A5:B5"/>
    <mergeCell ref="C5:D5"/>
    <mergeCell ref="H4:R4"/>
    <mergeCell ref="A4:E4"/>
  </mergeCells>
  <phoneticPr fontId="3" type="noConversion"/>
  <printOptions horizontalCentered="1"/>
  <pageMargins left="0.25" right="0.23622047244094491" top="1.02" bottom="0.22" header="0.8" footer="0.18"/>
  <pageSetup paperSize="9" scale="71" orientation="landscape" r:id="rId1"/>
  <headerFooter alignWithMargins="0">
    <oddHeader>&amp;C&amp;"Arial,Fett Kursiv"&amp;14&amp;A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Fortgeschrittenenklasse</vt:lpstr>
      <vt:lpstr>Offene Klasse</vt:lpstr>
      <vt:lpstr>Fortgeschrittenenklasse!Druckbereich</vt:lpstr>
      <vt:lpstr>'Offene Klasse'!Druckbereich</vt:lpstr>
      <vt:lpstr>Fortgeschrittenenklasse!Drucktitel</vt:lpstr>
      <vt:lpstr>'Offene Klasse'!Drucktitel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Lifebook</dc:creator>
  <cp:lastModifiedBy>Wolfgang</cp:lastModifiedBy>
  <cp:lastPrinted>2016-03-27T16:12:27Z</cp:lastPrinted>
  <dcterms:created xsi:type="dcterms:W3CDTF">2014-05-29T10:26:21Z</dcterms:created>
  <dcterms:modified xsi:type="dcterms:W3CDTF">2016-03-27T16:12:32Z</dcterms:modified>
</cp:coreProperties>
</file>