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Wolfgang\Der Retriever\TQ Phoenix\WT 2017\"/>
    </mc:Choice>
  </mc:AlternateContent>
  <bookViews>
    <workbookView xWindow="-15" yWindow="3510" windowWidth="20970" windowHeight="9285"/>
  </bookViews>
  <sheets>
    <sheet name="Anfängerklasse" sheetId="6" r:id="rId1"/>
    <sheet name="Fortgeschrittenenklasse" sheetId="7" r:id="rId2"/>
    <sheet name="Offene Klasse" sheetId="4" r:id="rId3"/>
  </sheets>
  <definedNames>
    <definedName name="_xlnm._FilterDatabase" localSheetId="0" hidden="1">Anfängerklasse!$A$5:$Q$45</definedName>
    <definedName name="_xlnm._FilterDatabase" localSheetId="1" hidden="1">Fortgeschrittenenklasse!$A$5:$Q$50</definedName>
    <definedName name="_xlnm._FilterDatabase" localSheetId="2" hidden="1">'Offene Klasse'!$A$5:$Q$38</definedName>
    <definedName name="_xlnm.Print_Area" localSheetId="0">Anfängerklasse!$A$1:$Q$45</definedName>
    <definedName name="_xlnm.Print_Area" localSheetId="1">Fortgeschrittenenklasse!$A$1:$Q$50</definedName>
    <definedName name="_xlnm.Print_Area" localSheetId="2">'Offene Klasse'!$A$1:$Q$38</definedName>
    <definedName name="_xlnm.Print_Titles" localSheetId="0">Anfängerklasse!$1:$5</definedName>
    <definedName name="_xlnm.Print_Titles" localSheetId="1">Fortgeschrittenenklasse!$1:$5</definedName>
    <definedName name="_xlnm.Print_Titles" localSheetId="2">'Offene Klasse'!$1:$5</definedName>
  </definedNames>
  <calcPr calcId="162913"/>
</workbook>
</file>

<file path=xl/calcChain.xml><?xml version="1.0" encoding="utf-8"?>
<calcChain xmlns="http://schemas.openxmlformats.org/spreadsheetml/2006/main">
  <c r="P41" i="7" l="1"/>
  <c r="P45" i="7"/>
  <c r="M41" i="7"/>
  <c r="O41" i="7" s="1"/>
  <c r="N41" i="7"/>
  <c r="Q41" i="7"/>
  <c r="M42" i="7"/>
  <c r="O42" i="7" s="1"/>
  <c r="N42" i="7"/>
  <c r="P42" i="7" s="1"/>
  <c r="Q42" i="7"/>
  <c r="M43" i="7"/>
  <c r="O43" i="7" s="1"/>
  <c r="N43" i="7"/>
  <c r="P43" i="7" s="1"/>
  <c r="Q43" i="7"/>
  <c r="M44" i="7"/>
  <c r="O44" i="7" s="1"/>
  <c r="N44" i="7"/>
  <c r="P44" i="7" s="1"/>
  <c r="Q44" i="7"/>
  <c r="M45" i="7"/>
  <c r="O45" i="7" s="1"/>
  <c r="N45" i="7"/>
  <c r="Q45" i="7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10" i="4"/>
  <c r="Q9" i="4"/>
  <c r="Q8" i="4"/>
  <c r="Q7" i="4"/>
  <c r="Q6" i="4"/>
  <c r="M17" i="7" l="1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16" i="7"/>
  <c r="M15" i="7"/>
  <c r="M14" i="7"/>
  <c r="M13" i="7"/>
  <c r="M12" i="7"/>
  <c r="M11" i="7"/>
  <c r="M10" i="7"/>
  <c r="M9" i="7"/>
  <c r="M8" i="7"/>
  <c r="M7" i="7"/>
  <c r="M6" i="7"/>
  <c r="N11" i="6"/>
  <c r="M11" i="6"/>
  <c r="O11" i="6" s="1"/>
  <c r="M8" i="6"/>
  <c r="N8" i="6"/>
  <c r="M9" i="6"/>
  <c r="N9" i="6"/>
  <c r="M10" i="6"/>
  <c r="N10" i="6"/>
  <c r="M13" i="6"/>
  <c r="N13" i="6"/>
  <c r="M12" i="6"/>
  <c r="N12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7" i="6"/>
  <c r="M6" i="6"/>
  <c r="Q22" i="6" l="1"/>
  <c r="Q20" i="6"/>
  <c r="Q18" i="6"/>
  <c r="Q16" i="6"/>
  <c r="Q14" i="6"/>
  <c r="Q13" i="6"/>
  <c r="Q9" i="6"/>
  <c r="Q11" i="6"/>
  <c r="Q23" i="6"/>
  <c r="Q21" i="6"/>
  <c r="Q19" i="6"/>
  <c r="Q17" i="6"/>
  <c r="Q15" i="6"/>
  <c r="Q12" i="6"/>
  <c r="Q10" i="6"/>
  <c r="Q8" i="6"/>
  <c r="Q25" i="6"/>
  <c r="Q28" i="6"/>
  <c r="Q26" i="6"/>
  <c r="Q24" i="6"/>
  <c r="Q27" i="6"/>
  <c r="P11" i="6"/>
  <c r="N40" i="7"/>
  <c r="O40" i="7"/>
  <c r="N39" i="7"/>
  <c r="P39" i="7" s="1"/>
  <c r="O39" i="7"/>
  <c r="N38" i="7"/>
  <c r="O38" i="7"/>
  <c r="N37" i="7"/>
  <c r="Q37" i="7" s="1"/>
  <c r="O37" i="7"/>
  <c r="N36" i="7"/>
  <c r="Q36" i="7" s="1"/>
  <c r="O36" i="7"/>
  <c r="N35" i="7"/>
  <c r="P35" i="7" s="1"/>
  <c r="O35" i="7"/>
  <c r="N34" i="7"/>
  <c r="Q34" i="7" s="1"/>
  <c r="O34" i="7"/>
  <c r="N33" i="7"/>
  <c r="O33" i="7"/>
  <c r="N32" i="7"/>
  <c r="Q32" i="7" s="1"/>
  <c r="O32" i="7"/>
  <c r="O31" i="7"/>
  <c r="N31" i="7"/>
  <c r="P31" i="7" s="1"/>
  <c r="N30" i="7"/>
  <c r="Q30" i="7" s="1"/>
  <c r="O30" i="7"/>
  <c r="N29" i="7"/>
  <c r="Q29" i="7" s="1"/>
  <c r="N28" i="7"/>
  <c r="Q28" i="7" s="1"/>
  <c r="O28" i="7"/>
  <c r="N27" i="7"/>
  <c r="Q27" i="7" s="1"/>
  <c r="N26" i="7"/>
  <c r="Q26" i="7" s="1"/>
  <c r="O26" i="7"/>
  <c r="N25" i="7"/>
  <c r="Q25" i="7" s="1"/>
  <c r="O25" i="7"/>
  <c r="N24" i="7"/>
  <c r="Q24" i="7" s="1"/>
  <c r="O24" i="7"/>
  <c r="N23" i="7"/>
  <c r="Q23" i="7" s="1"/>
  <c r="O23" i="7"/>
  <c r="N22" i="7"/>
  <c r="Q22" i="7" s="1"/>
  <c r="O22" i="7"/>
  <c r="N21" i="7"/>
  <c r="Q21" i="7" s="1"/>
  <c r="O21" i="7"/>
  <c r="N20" i="7"/>
  <c r="Q20" i="7" s="1"/>
  <c r="O20" i="7"/>
  <c r="N19" i="7"/>
  <c r="Q19" i="7" s="1"/>
  <c r="O19" i="7"/>
  <c r="N18" i="7"/>
  <c r="Q18" i="7" s="1"/>
  <c r="O18" i="7"/>
  <c r="N17" i="7"/>
  <c r="Q17" i="7" s="1"/>
  <c r="N16" i="7"/>
  <c r="Q16" i="7" s="1"/>
  <c r="O16" i="7"/>
  <c r="N15" i="7"/>
  <c r="Q15" i="7" s="1"/>
  <c r="O15" i="7"/>
  <c r="O14" i="7"/>
  <c r="N14" i="7"/>
  <c r="Q14" i="7" s="1"/>
  <c r="N13" i="7"/>
  <c r="Q13" i="7" s="1"/>
  <c r="O13" i="7"/>
  <c r="N12" i="7"/>
  <c r="Q12" i="7" s="1"/>
  <c r="O12" i="7"/>
  <c r="N11" i="7"/>
  <c r="Q11" i="7" s="1"/>
  <c r="N10" i="7"/>
  <c r="Q10" i="7" s="1"/>
  <c r="O10" i="7"/>
  <c r="N9" i="7"/>
  <c r="Q9" i="7" s="1"/>
  <c r="O9" i="7"/>
  <c r="N8" i="7"/>
  <c r="Q8" i="7" s="1"/>
  <c r="O8" i="7"/>
  <c r="N7" i="7"/>
  <c r="Q7" i="7" s="1"/>
  <c r="N6" i="7"/>
  <c r="Q6" i="7" s="1"/>
  <c r="O6" i="7"/>
  <c r="O32" i="6"/>
  <c r="Q32" i="6"/>
  <c r="O33" i="6"/>
  <c r="Q33" i="6"/>
  <c r="O34" i="6"/>
  <c r="Q34" i="6"/>
  <c r="O35" i="6"/>
  <c r="Q35" i="6"/>
  <c r="O36" i="6"/>
  <c r="Q36" i="6"/>
  <c r="O37" i="6"/>
  <c r="Q37" i="6"/>
  <c r="O38" i="6"/>
  <c r="Q38" i="6"/>
  <c r="O39" i="6"/>
  <c r="P39" i="6"/>
  <c r="P40" i="6"/>
  <c r="Q42" i="6"/>
  <c r="P43" i="6"/>
  <c r="Q45" i="6"/>
  <c r="Q31" i="6"/>
  <c r="O31" i="6"/>
  <c r="Q30" i="6"/>
  <c r="O30" i="6"/>
  <c r="Q29" i="6"/>
  <c r="O29" i="6"/>
  <c r="O28" i="6"/>
  <c r="O27" i="6"/>
  <c r="O26" i="6"/>
  <c r="O25" i="6"/>
  <c r="O24" i="6"/>
  <c r="O23" i="6"/>
  <c r="O22" i="6"/>
  <c r="O21" i="6"/>
  <c r="O20" i="6"/>
  <c r="O16" i="6"/>
  <c r="O18" i="6"/>
  <c r="O17" i="6"/>
  <c r="O15" i="6"/>
  <c r="O14" i="6"/>
  <c r="O12" i="6"/>
  <c r="O10" i="6"/>
  <c r="O9" i="6"/>
  <c r="N7" i="6"/>
  <c r="Q7" i="6" s="1"/>
  <c r="O7" i="6"/>
  <c r="N6" i="6"/>
  <c r="Q6" i="6" s="1"/>
  <c r="O6" i="6"/>
  <c r="M32" i="4"/>
  <c r="O32" i="4" s="1"/>
  <c r="N32" i="4"/>
  <c r="P32" i="4" s="1"/>
  <c r="M33" i="4"/>
  <c r="O33" i="4" s="1"/>
  <c r="N33" i="4"/>
  <c r="M34" i="4"/>
  <c r="O34" i="4" s="1"/>
  <c r="N34" i="4"/>
  <c r="P34" i="4" s="1"/>
  <c r="M35" i="4"/>
  <c r="O35" i="4" s="1"/>
  <c r="N35" i="4"/>
  <c r="M36" i="4"/>
  <c r="O36" i="4" s="1"/>
  <c r="N36" i="4"/>
  <c r="M37" i="4"/>
  <c r="O37" i="4" s="1"/>
  <c r="N37" i="4"/>
  <c r="M6" i="4"/>
  <c r="O6" i="4" s="1"/>
  <c r="N6" i="4"/>
  <c r="M7" i="4"/>
  <c r="O7" i="4" s="1"/>
  <c r="N7" i="4"/>
  <c r="M8" i="4"/>
  <c r="O8" i="4" s="1"/>
  <c r="N8" i="4"/>
  <c r="M9" i="4"/>
  <c r="O9" i="4" s="1"/>
  <c r="N9" i="4"/>
  <c r="M12" i="4"/>
  <c r="O12" i="4" s="1"/>
  <c r="N12" i="4"/>
  <c r="M10" i="4"/>
  <c r="O10" i="4" s="1"/>
  <c r="N10" i="4"/>
  <c r="M11" i="4"/>
  <c r="O11" i="4" s="1"/>
  <c r="N11" i="4"/>
  <c r="M13" i="4"/>
  <c r="O13" i="4" s="1"/>
  <c r="N13" i="4"/>
  <c r="M14" i="4"/>
  <c r="O14" i="4" s="1"/>
  <c r="N14" i="4"/>
  <c r="M15" i="4"/>
  <c r="O15" i="4" s="1"/>
  <c r="N15" i="4"/>
  <c r="M16" i="4"/>
  <c r="O16" i="4" s="1"/>
  <c r="N16" i="4"/>
  <c r="M17" i="4"/>
  <c r="O17" i="4" s="1"/>
  <c r="N17" i="4"/>
  <c r="M18" i="4"/>
  <c r="O18" i="4" s="1"/>
  <c r="N18" i="4"/>
  <c r="M19" i="4"/>
  <c r="O19" i="4" s="1"/>
  <c r="N19" i="4"/>
  <c r="M20" i="4"/>
  <c r="O20" i="4" s="1"/>
  <c r="N20" i="4"/>
  <c r="M21" i="4"/>
  <c r="O21" i="4" s="1"/>
  <c r="N21" i="4"/>
  <c r="M22" i="4"/>
  <c r="O22" i="4" s="1"/>
  <c r="N22" i="4"/>
  <c r="M23" i="4"/>
  <c r="O23" i="4" s="1"/>
  <c r="N23" i="4"/>
  <c r="M24" i="4"/>
  <c r="O24" i="4" s="1"/>
  <c r="N24" i="4"/>
  <c r="M25" i="4"/>
  <c r="O25" i="4" s="1"/>
  <c r="N25" i="4"/>
  <c r="M26" i="4"/>
  <c r="O26" i="4" s="1"/>
  <c r="N26" i="4"/>
  <c r="M28" i="4"/>
  <c r="O28" i="4" s="1"/>
  <c r="N28" i="4"/>
  <c r="M27" i="4"/>
  <c r="O27" i="4" s="1"/>
  <c r="N27" i="4"/>
  <c r="M30" i="4"/>
  <c r="O30" i="4" s="1"/>
  <c r="N30" i="4"/>
  <c r="M29" i="4"/>
  <c r="O29" i="4" s="1"/>
  <c r="N29" i="4"/>
  <c r="M31" i="4"/>
  <c r="O31" i="4" s="1"/>
  <c r="N31" i="4"/>
  <c r="Q40" i="7" l="1"/>
  <c r="P40" i="7"/>
  <c r="P18" i="4"/>
  <c r="P24" i="4"/>
  <c r="P20" i="4"/>
  <c r="P14" i="4"/>
  <c r="P16" i="4"/>
  <c r="P8" i="4"/>
  <c r="Q25" i="4"/>
  <c r="Q26" i="4"/>
  <c r="Q24" i="4"/>
  <c r="P30" i="4"/>
  <c r="P25" i="4"/>
  <c r="P28" i="4"/>
  <c r="P7" i="4"/>
  <c r="P12" i="4"/>
  <c r="Q38" i="7"/>
  <c r="P38" i="7"/>
  <c r="P16" i="6"/>
  <c r="P34" i="7"/>
  <c r="P23" i="4"/>
  <c r="P6" i="4"/>
  <c r="P22" i="4"/>
  <c r="P15" i="4"/>
  <c r="P13" i="4"/>
  <c r="P10" i="4"/>
  <c r="P9" i="4"/>
  <c r="P12" i="6"/>
  <c r="P25" i="7"/>
  <c r="P37" i="7"/>
  <c r="P31" i="4"/>
  <c r="Q30" i="4"/>
  <c r="P27" i="4"/>
  <c r="P19" i="4"/>
  <c r="P17" i="4"/>
  <c r="P29" i="4"/>
  <c r="Q28" i="4"/>
  <c r="P21" i="4"/>
  <c r="P26" i="4"/>
  <c r="P11" i="4"/>
  <c r="Q29" i="4"/>
  <c r="Q31" i="4"/>
  <c r="Q27" i="4"/>
  <c r="P18" i="7"/>
  <c r="P22" i="7"/>
  <c r="P9" i="7"/>
  <c r="P13" i="7"/>
  <c r="P26" i="7"/>
  <c r="P6" i="7"/>
  <c r="O7" i="7"/>
  <c r="P7" i="7" s="1"/>
  <c r="P10" i="7"/>
  <c r="P19" i="7"/>
  <c r="P21" i="7"/>
  <c r="Q31" i="7"/>
  <c r="P15" i="7"/>
  <c r="P33" i="7"/>
  <c r="O11" i="7"/>
  <c r="P11" i="7" s="1"/>
  <c r="P14" i="7"/>
  <c r="P23" i="7"/>
  <c r="O27" i="7"/>
  <c r="P27" i="7" s="1"/>
  <c r="P30" i="7"/>
  <c r="Q35" i="7"/>
  <c r="Q39" i="7"/>
  <c r="Q33" i="7"/>
  <c r="P8" i="7"/>
  <c r="P12" i="7"/>
  <c r="P16" i="7"/>
  <c r="O17" i="7"/>
  <c r="P17" i="7" s="1"/>
  <c r="P20" i="7"/>
  <c r="P24" i="7"/>
  <c r="P28" i="7"/>
  <c r="O29" i="7"/>
  <c r="P29" i="7" s="1"/>
  <c r="P32" i="7"/>
  <c r="P36" i="7"/>
  <c r="P34" i="6"/>
  <c r="P41" i="6"/>
  <c r="P29" i="6"/>
  <c r="P42" i="6"/>
  <c r="Q40" i="6"/>
  <c r="P10" i="6"/>
  <c r="P21" i="6"/>
  <c r="P26" i="6"/>
  <c r="P38" i="6"/>
  <c r="P22" i="6"/>
  <c r="P30" i="6"/>
  <c r="P37" i="6"/>
  <c r="O13" i="6"/>
  <c r="P13" i="6" s="1"/>
  <c r="P35" i="6"/>
  <c r="P33" i="6"/>
  <c r="P6" i="6"/>
  <c r="P14" i="6"/>
  <c r="P9" i="6"/>
  <c r="P18" i="6"/>
  <c r="P25" i="6"/>
  <c r="P36" i="6"/>
  <c r="P32" i="6"/>
  <c r="P45" i="6"/>
  <c r="Q43" i="6"/>
  <c r="Q39" i="6"/>
  <c r="P28" i="6"/>
  <c r="P17" i="6"/>
  <c r="P24" i="6"/>
  <c r="P7" i="6"/>
  <c r="O8" i="6"/>
  <c r="P8" i="6" s="1"/>
  <c r="P15" i="6"/>
  <c r="P20" i="6"/>
  <c r="O19" i="6"/>
  <c r="P19" i="6" s="1"/>
  <c r="P23" i="6"/>
  <c r="P27" i="6"/>
  <c r="P31" i="6"/>
</calcChain>
</file>

<file path=xl/sharedStrings.xml><?xml version="1.0" encoding="utf-8"?>
<sst xmlns="http://schemas.openxmlformats.org/spreadsheetml/2006/main" count="668" uniqueCount="356">
  <si>
    <t>Hund</t>
  </si>
  <si>
    <t>L/R</t>
  </si>
  <si>
    <t>G/H</t>
  </si>
  <si>
    <t>Köhler</t>
  </si>
  <si>
    <t>G/R</t>
  </si>
  <si>
    <t>L/H</t>
  </si>
  <si>
    <t>R/G</t>
  </si>
  <si>
    <t>Ergebnisse Open</t>
  </si>
  <si>
    <t>Gespann</t>
  </si>
  <si>
    <t>Punkte</t>
  </si>
  <si>
    <t>Start Nr.</t>
  </si>
  <si>
    <t>Hundeführer</t>
  </si>
  <si>
    <t>Wurf-
datum</t>
  </si>
  <si>
    <t>∑</t>
  </si>
  <si>
    <t>Null</t>
  </si>
  <si>
    <t>Punkt-
anteil</t>
  </si>
  <si>
    <t>Prädikat</t>
  </si>
  <si>
    <t>Platz</t>
  </si>
  <si>
    <t>O</t>
  </si>
  <si>
    <t>FC/H</t>
  </si>
  <si>
    <t>Janich</t>
  </si>
  <si>
    <t>Bernd</t>
  </si>
  <si>
    <t>Rainer</t>
  </si>
  <si>
    <t>Pannek</t>
  </si>
  <si>
    <t>Rita</t>
  </si>
  <si>
    <t>Stoatshead Aemilia</t>
  </si>
  <si>
    <t>Peter</t>
  </si>
  <si>
    <t>FC/R</t>
  </si>
  <si>
    <t>Marion</t>
  </si>
  <si>
    <t>Stefan</t>
  </si>
  <si>
    <t>Claudia</t>
  </si>
  <si>
    <t>Petra</t>
  </si>
  <si>
    <t>Andrea</t>
  </si>
  <si>
    <t>Workingtest Stormy Weather in Allersberg</t>
  </si>
  <si>
    <t>Ragweed's Irven</t>
  </si>
  <si>
    <t>Fuchs</t>
  </si>
  <si>
    <t>Sandra</t>
  </si>
  <si>
    <t>Valeska</t>
  </si>
  <si>
    <t>Berentzen</t>
  </si>
  <si>
    <t>Tanja</t>
  </si>
  <si>
    <t>Soons</t>
  </si>
  <si>
    <t>Wolfgang</t>
  </si>
  <si>
    <t>Ergebnisse Anfänger</t>
  </si>
  <si>
    <t>A</t>
  </si>
  <si>
    <t>Helga</t>
  </si>
  <si>
    <t>Jana</t>
  </si>
  <si>
    <t>Knut</t>
  </si>
  <si>
    <t>Püchner</t>
  </si>
  <si>
    <t>Radclyffe's Craigavon</t>
  </si>
  <si>
    <t>Dirk</t>
  </si>
  <si>
    <t>Elisabeth</t>
  </si>
  <si>
    <t>Norbert</t>
  </si>
  <si>
    <t>Roth</t>
  </si>
  <si>
    <t>Gelbfüßler Balthasar</t>
  </si>
  <si>
    <t>Jessica</t>
  </si>
  <si>
    <t>Stonehunter Kashmere</t>
  </si>
  <si>
    <t>Dr. Kleist</t>
  </si>
  <si>
    <t>Chanouk vom Höbersbach</t>
  </si>
  <si>
    <t>Helmut</t>
  </si>
  <si>
    <t>Anke</t>
  </si>
  <si>
    <t>TQ Kind hearted Kenly</t>
  </si>
  <si>
    <t>Anja</t>
  </si>
  <si>
    <t>Manuela</t>
  </si>
  <si>
    <t>Paul</t>
  </si>
  <si>
    <t>Thomas</t>
  </si>
  <si>
    <t>Barbara</t>
  </si>
  <si>
    <t>Uschi</t>
  </si>
  <si>
    <t>Wieland</t>
  </si>
  <si>
    <t>F</t>
  </si>
  <si>
    <t>Ergebnisse Fortgeschrittene</t>
  </si>
  <si>
    <t>Soinneanta Finnegan</t>
  </si>
  <si>
    <t>Alexandra</t>
  </si>
  <si>
    <t>TQ Kono</t>
  </si>
  <si>
    <t>Ulrike</t>
  </si>
  <si>
    <t>Hoffmann</t>
  </si>
  <si>
    <t>Suckert</t>
  </si>
  <si>
    <t>Brown Biscuit vom Ebrachtal</t>
  </si>
  <si>
    <t>NSDT/H</t>
  </si>
  <si>
    <t>Katharina</t>
  </si>
  <si>
    <t>Eunomia vom Hof Fürst</t>
  </si>
  <si>
    <t>Weljesten Promise Au</t>
  </si>
  <si>
    <t>Tigermilk B Dumbledore's pensieve</t>
  </si>
  <si>
    <t>Elegant Mila of Enigmatic Patience</t>
  </si>
  <si>
    <t>TQ Phoenix</t>
  </si>
  <si>
    <t>Paartal Pioneer's Irazú</t>
  </si>
  <si>
    <t>Blackthorn Tjara</t>
  </si>
  <si>
    <t>Blackthorn Tico</t>
  </si>
  <si>
    <t>Skerryvore Golden Brighde</t>
  </si>
  <si>
    <t>Blackthorn Vinwood</t>
  </si>
  <si>
    <t>Tender Simon of Graceful Delight</t>
  </si>
  <si>
    <t>Natsuki Biely agát</t>
  </si>
  <si>
    <t>Beaverlodge's Justify</t>
  </si>
  <si>
    <t>Millgreen Petrel</t>
  </si>
  <si>
    <t>Ragweed's Clanroy</t>
  </si>
  <si>
    <t>Daredevil Ellie of Mountain Forest Glade</t>
  </si>
  <si>
    <t>Luan umbra fida</t>
  </si>
  <si>
    <t>Dean of the Two Hollies</t>
  </si>
  <si>
    <t>Fabulous Hunter Noshy of enchanted garden</t>
  </si>
  <si>
    <t>Jaroslava</t>
  </si>
  <si>
    <t>Susann</t>
  </si>
  <si>
    <t>Iris</t>
  </si>
  <si>
    <t>Gitta</t>
  </si>
  <si>
    <t>Ines</t>
  </si>
  <si>
    <t>Stephan</t>
  </si>
  <si>
    <t>Susanne</t>
  </si>
  <si>
    <t>Nicole</t>
  </si>
  <si>
    <t>Uwe</t>
  </si>
  <si>
    <t>Angelika</t>
  </si>
  <si>
    <t>Rützel</t>
  </si>
  <si>
    <t>de Buhr</t>
  </si>
  <si>
    <t>Mulitze-Baur</t>
  </si>
  <si>
    <t>Walzer</t>
  </si>
  <si>
    <t>Brandt</t>
  </si>
  <si>
    <t>Dorsch</t>
  </si>
  <si>
    <t>Lintz</t>
  </si>
  <si>
    <t>Köstler</t>
  </si>
  <si>
    <t>Sichert</t>
  </si>
  <si>
    <t>Kay</t>
  </si>
  <si>
    <t>Adolf</t>
  </si>
  <si>
    <t>Carmen</t>
  </si>
  <si>
    <t>Schwob</t>
  </si>
  <si>
    <t>Reppermund</t>
  </si>
  <si>
    <t>Schwojer</t>
  </si>
  <si>
    <t>Philipp</t>
  </si>
  <si>
    <t>Thiemig</t>
  </si>
  <si>
    <t>Dr. Sellmer</t>
  </si>
  <si>
    <t>Ueli</t>
  </si>
  <si>
    <t>Gabriele</t>
  </si>
  <si>
    <t>Gitti</t>
  </si>
  <si>
    <t>Tschumi</t>
  </si>
  <si>
    <t>Schütze</t>
  </si>
  <si>
    <t>Um Platz 1 - 3 fand ein Stechen statt!</t>
  </si>
  <si>
    <t>DRC-Arb.-Ch. Blackthorn Enki</t>
  </si>
  <si>
    <t>Karin</t>
  </si>
  <si>
    <t>Kraus</t>
  </si>
  <si>
    <t>Flatgold's Dashing Daredevil</t>
  </si>
  <si>
    <t>Renate</t>
  </si>
  <si>
    <t>Oertig</t>
  </si>
  <si>
    <t>Beechdale's Dashing Wheat</t>
  </si>
  <si>
    <t>Loidl</t>
  </si>
  <si>
    <t>Int. FTCH Lesser Burdock Ansdell</t>
  </si>
  <si>
    <t>Dt.-Jagd.-Ch., DRC-Arb.-Ch. Collin from golden lake of miracles</t>
  </si>
  <si>
    <t>Kristina</t>
  </si>
  <si>
    <t>Räder</t>
  </si>
  <si>
    <t>Gundog's Choice Bono</t>
  </si>
  <si>
    <t>Büchting</t>
  </si>
  <si>
    <t>Duckflight Eye on Jackdaw</t>
  </si>
  <si>
    <t>Dr. Schwab</t>
  </si>
  <si>
    <t>Danker</t>
  </si>
  <si>
    <t>Karl-Heinz</t>
  </si>
  <si>
    <t>AJ's Calle</t>
  </si>
  <si>
    <t>Schwed.-Jagd.(T)-Ch. Nova Bella vom Lech-Toller Nest</t>
  </si>
  <si>
    <t>TQ My Skidge</t>
  </si>
  <si>
    <t>Jasmin</t>
  </si>
  <si>
    <t>Huxsohl</t>
  </si>
  <si>
    <t>Golden Worker Hurricane Harley</t>
  </si>
  <si>
    <t>Schmidt</t>
  </si>
  <si>
    <t>INT. FTCH &amp; ITA FTCH Blackthorn Misam "Wipey"</t>
  </si>
  <si>
    <t>Ton</t>
  </si>
  <si>
    <t>Buijs</t>
  </si>
  <si>
    <t>Lesser Burdock Beaver</t>
  </si>
  <si>
    <t>Corinna</t>
  </si>
  <si>
    <t>Lehnert</t>
  </si>
  <si>
    <t>Queenhill von den Steinernen Jungfrauen</t>
  </si>
  <si>
    <t>Birgit</t>
  </si>
  <si>
    <t>Kuhner-Vogt</t>
  </si>
  <si>
    <t>VDH-Ch. Envy Ashes of St. Helens</t>
  </si>
  <si>
    <t>Monika</t>
  </si>
  <si>
    <t>Bastian</t>
  </si>
  <si>
    <t>Perlit-Ansi von den Bestthorritzen</t>
  </si>
  <si>
    <t>Hartung</t>
  </si>
  <si>
    <t>Light and Shadow's Gladwin</t>
  </si>
  <si>
    <t>Anita</t>
  </si>
  <si>
    <t>Hils</t>
  </si>
  <si>
    <t>Silent Worker's Banu</t>
  </si>
  <si>
    <t>Ursula</t>
  </si>
  <si>
    <t>Scholz</t>
  </si>
  <si>
    <t>Apache aus der Perlenbank</t>
  </si>
  <si>
    <t>Melanie</t>
  </si>
  <si>
    <t>Siebert</t>
  </si>
  <si>
    <t>Piper my Melodie of Golden Spirit</t>
  </si>
  <si>
    <t>Abbruch</t>
  </si>
  <si>
    <t>abgebr.</t>
  </si>
  <si>
    <t>Am Samstag den 15.07.2017</t>
  </si>
  <si>
    <t>Richter: Rainer Kern (D) - Prüfungsleiter, Herman Jeske (NL), Henk Slikhuis (NL), Rob Schmidt (NL)</t>
  </si>
  <si>
    <t>Aufgabe 1
Rainer
Kern</t>
  </si>
  <si>
    <t>Aufgabe 2
Herman 
Jeske</t>
  </si>
  <si>
    <t>Aufgabe 5
Herman 
Jeske</t>
  </si>
  <si>
    <t>Aufgabe 3
Henk
Slikhuis</t>
  </si>
  <si>
    <t>Aufgabe 4
Rob
Schmidt</t>
  </si>
  <si>
    <t>GR</t>
  </si>
  <si>
    <t>Richter: Rainer Kern (D) - Prüfungsleiter, Herman Jeske (NL), Henk Slikhuis (NL), Rob Schmidt (NL), Ton Buijs (NL)</t>
  </si>
  <si>
    <t>Aufgabe 3
Ton 
Buijs</t>
  </si>
  <si>
    <t>Aufgabe 1
Herman
Jeske</t>
  </si>
  <si>
    <t>Aufgabe 2
Rob
Schmidt</t>
  </si>
  <si>
    <t>Aufgabe 4
Rainer
Kern</t>
  </si>
  <si>
    <t>Aufgabe 5
Henk
Slikhuis</t>
  </si>
  <si>
    <t>Natascha</t>
  </si>
  <si>
    <t>Haack</t>
  </si>
  <si>
    <t>Fendawood Guardian</t>
  </si>
  <si>
    <t>Gierschner</t>
  </si>
  <si>
    <t>Daydreams Fleur of Mountain Forest Glade</t>
  </si>
  <si>
    <t>Thoralf</t>
  </si>
  <si>
    <t>Fricke</t>
  </si>
  <si>
    <t>Haya von der Wegwarte</t>
  </si>
  <si>
    <t>Christine</t>
  </si>
  <si>
    <t>Rau</t>
  </si>
  <si>
    <t>Young Spirit Cool Pepsi</t>
  </si>
  <si>
    <t>Waas</t>
  </si>
  <si>
    <t>Coline aus dem Habichtsreich</t>
  </si>
  <si>
    <t>Christian</t>
  </si>
  <si>
    <t>Schlögell</t>
  </si>
  <si>
    <t>Holten's Midnight Rambler</t>
  </si>
  <si>
    <t>Gundog's Choice Dark Summer</t>
  </si>
  <si>
    <t>Hugo</t>
  </si>
  <si>
    <t>Schneider</t>
  </si>
  <si>
    <t>Golden Worker Incredible Iowa</t>
  </si>
  <si>
    <t>Christina</t>
  </si>
  <si>
    <t>Jachert-Maier</t>
  </si>
  <si>
    <t>Hester von der Wegwarte</t>
  </si>
  <si>
    <t>Kellner</t>
  </si>
  <si>
    <t>Gundog's Choice Emmelie</t>
  </si>
  <si>
    <t>Henig</t>
  </si>
  <si>
    <t>Iceroot's Banks</t>
  </si>
  <si>
    <t>Konrad</t>
  </si>
  <si>
    <t>Dt.-Ch. Brightmoor Black Eyed Pea</t>
  </si>
  <si>
    <t>Trefzger-Zirm</t>
  </si>
  <si>
    <t>Alaska vom Nettenwäldle</t>
  </si>
  <si>
    <t>Höfling</t>
  </si>
  <si>
    <t>Heavenly Kiwi of enchanted garden</t>
  </si>
  <si>
    <t>Ocean Sky Ashes of St. Helens</t>
  </si>
  <si>
    <t>May</t>
  </si>
  <si>
    <t>Doubleuse Armani</t>
  </si>
  <si>
    <t>Schuler</t>
  </si>
  <si>
    <t>Nino of Hopeful Image</t>
  </si>
  <si>
    <t>Sylvia</t>
  </si>
  <si>
    <t>Fleischer-Bubeck</t>
  </si>
  <si>
    <t>Amazing grace It's Felina</t>
  </si>
  <si>
    <t>Ralf</t>
  </si>
  <si>
    <t>Janik</t>
  </si>
  <si>
    <t>Never change Gasper</t>
  </si>
  <si>
    <t>Clockburn Clara</t>
  </si>
  <si>
    <t>Sabine</t>
  </si>
  <si>
    <t>Bichlmaier</t>
  </si>
  <si>
    <t>Catch me if you can Hailey</t>
  </si>
  <si>
    <t>Margot</t>
  </si>
  <si>
    <t>Leschinsky</t>
  </si>
  <si>
    <t>Nasari from Ulysse's Spirit</t>
  </si>
  <si>
    <t>Schwabissimos Bella Gucci</t>
  </si>
  <si>
    <t>Mair</t>
  </si>
  <si>
    <t>Nala of Hopeful Image</t>
  </si>
  <si>
    <t>Linda</t>
  </si>
  <si>
    <t>Parzinger</t>
  </si>
  <si>
    <t>Young Spirit Brave Ananda</t>
  </si>
  <si>
    <t>Illustrious Arwen of enchanted garden</t>
  </si>
  <si>
    <t>Juliane</t>
  </si>
  <si>
    <t>Roquette</t>
  </si>
  <si>
    <t>Deep Impact Baldone Arthur</t>
  </si>
  <si>
    <t>Tina</t>
  </si>
  <si>
    <t>Branz</t>
  </si>
  <si>
    <t>Beechdale's Herbie</t>
  </si>
  <si>
    <t>Martina</t>
  </si>
  <si>
    <t>Großmann</t>
  </si>
  <si>
    <t>Flying Flap Ears Hera</t>
  </si>
  <si>
    <t>Ehlert</t>
  </si>
  <si>
    <t>Fire Fly Golden Amber Rose</t>
  </si>
  <si>
    <t>Cornelia</t>
  </si>
  <si>
    <t>Bley-Rediger</t>
  </si>
  <si>
    <t>Catch me if you can Emma</t>
  </si>
  <si>
    <t>Madeleine</t>
  </si>
  <si>
    <t>Adorf</t>
  </si>
  <si>
    <t>Doro`s Fine Fellow For Life</t>
  </si>
  <si>
    <t>Den Hoed</t>
  </si>
  <si>
    <t>Marc</t>
  </si>
  <si>
    <t>Amazing Jane Flat our pride</t>
  </si>
  <si>
    <t>Julia</t>
  </si>
  <si>
    <t>Brinkmann</t>
  </si>
  <si>
    <t>Boy Meets Girl</t>
  </si>
  <si>
    <t>Blue Velvet</t>
  </si>
  <si>
    <t>Marita</t>
  </si>
  <si>
    <t>Bittmann</t>
  </si>
  <si>
    <t>Gwen vom Gerretsfeld</t>
  </si>
  <si>
    <t>Inka-Marei</t>
  </si>
  <si>
    <t>Heller-Schedel</t>
  </si>
  <si>
    <t>Rumän.-Ch. Portledge Penelope</t>
  </si>
  <si>
    <t>Heike</t>
  </si>
  <si>
    <t>Schwarz</t>
  </si>
  <si>
    <t>Lahja of Duck pits</t>
  </si>
  <si>
    <t>Nora</t>
  </si>
  <si>
    <t>Birner</t>
  </si>
  <si>
    <t>Finn vom Wachtberger Ländchen</t>
  </si>
  <si>
    <t>Am Sonntag den 16.07.2017</t>
  </si>
  <si>
    <t>NICHT ANWESEND</t>
  </si>
  <si>
    <t>Baumann</t>
  </si>
  <si>
    <t>Kathrina</t>
  </si>
  <si>
    <t>TQ Rough Desert</t>
  </si>
  <si>
    <t>Jung</t>
  </si>
  <si>
    <t>Deep Impact Beam me up Scotti</t>
  </si>
  <si>
    <t>Schnatz</t>
  </si>
  <si>
    <t>Ragweed's Flower</t>
  </si>
  <si>
    <t>Köder</t>
  </si>
  <si>
    <t>Cairngold's Aberdeen Fay</t>
  </si>
  <si>
    <t>Luckas</t>
  </si>
  <si>
    <t>Happymover Hope</t>
  </si>
  <si>
    <t>Ostendorf</t>
  </si>
  <si>
    <t>Henry von Riedenberg</t>
  </si>
  <si>
    <t>Gundog's Choice Cracker</t>
  </si>
  <si>
    <t>Neuhäuser</t>
  </si>
  <si>
    <t>Gundog's Choice Cosmo</t>
  </si>
  <si>
    <t>Matthias</t>
  </si>
  <si>
    <t>Wilmes</t>
  </si>
  <si>
    <t>Patanavac Phillipa</t>
  </si>
  <si>
    <t>Silent Worker's Earl Antony</t>
  </si>
  <si>
    <t>Grit</t>
  </si>
  <si>
    <t>Zimmermann</t>
  </si>
  <si>
    <t>Bonniebrook's Denwick Miles</t>
  </si>
  <si>
    <t>Holl</t>
  </si>
  <si>
    <t>Soinneanta Golden Syrup</t>
  </si>
  <si>
    <t>Dt.-Ch.(GRC) Magic Golden Racy-Ronco</t>
  </si>
  <si>
    <t>Lynn of Hopeful Image</t>
  </si>
  <si>
    <t>Detlef</t>
  </si>
  <si>
    <t>Henrich</t>
  </si>
  <si>
    <t>Hubertus-Joe von Riedenberg</t>
  </si>
  <si>
    <t>Bertelmann-Gschlöß</t>
  </si>
  <si>
    <t>Schweiger</t>
  </si>
  <si>
    <t>Windworker's Davenport</t>
  </si>
  <si>
    <t>Nürnberg</t>
  </si>
  <si>
    <t>TQ Pyke</t>
  </si>
  <si>
    <t>Van Driel</t>
  </si>
  <si>
    <t>Amber</t>
  </si>
  <si>
    <t>Mhila-Casey umbra fida</t>
  </si>
  <si>
    <t>Simon</t>
  </si>
  <si>
    <t>Haslwanter</t>
  </si>
  <si>
    <t>Lion of Hopeful Image</t>
  </si>
  <si>
    <t>Wheeler</t>
  </si>
  <si>
    <t>Adain of Maybrooks Cottage</t>
  </si>
  <si>
    <t>Deep Impact Amy</t>
  </si>
  <si>
    <t>Firnkes</t>
  </si>
  <si>
    <t>Passion Hunter Brave Grace</t>
  </si>
  <si>
    <t>Kristin</t>
  </si>
  <si>
    <t>Maier</t>
  </si>
  <si>
    <t>Camcor Chuck</t>
  </si>
  <si>
    <t>Doris</t>
  </si>
  <si>
    <t>Speeding Katniss vom Lech-Toller Nest</t>
  </si>
  <si>
    <t>Koch</t>
  </si>
  <si>
    <t>Hawthorn Duke of Easter Song</t>
  </si>
  <si>
    <t>Brigitte Johanna</t>
  </si>
  <si>
    <t>Schlagmann</t>
  </si>
  <si>
    <t>Dazzling Pua Spirit of Aloha</t>
  </si>
  <si>
    <t>König</t>
  </si>
  <si>
    <t>Miriam</t>
  </si>
  <si>
    <t>Barnikel</t>
  </si>
  <si>
    <t>Haredale Valiant Jack</t>
  </si>
  <si>
    <t>Aufgabe 5
Rob
Schmidt</t>
  </si>
  <si>
    <t>Beaverlodge's Hotshot</t>
  </si>
  <si>
    <t>Hedlund vom alten Trappisten Kloster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</si>
</sst>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98">
    <xf numFmtId="0" fontId="0" fillId="0" borderId="0" xfId="0"/>
    <xf numFmtId="0" fontId="4" fillId="0" borderId="0" xfId="3" applyFont="1" applyFill="1" applyBorder="1" applyAlignment="1"/>
    <xf numFmtId="0" fontId="2" fillId="2" borderId="1" xfId="3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2" fillId="2" borderId="3" xfId="3" applyFont="1" applyFill="1" applyBorder="1" applyAlignment="1" applyProtection="1">
      <alignment horizontal="left"/>
      <protection locked="0"/>
    </xf>
    <xf numFmtId="0" fontId="2" fillId="2" borderId="3" xfId="3" applyFont="1" applyFill="1" applyBorder="1" applyAlignment="1" applyProtection="1">
      <alignment horizontal="center"/>
      <protection locked="0"/>
    </xf>
    <xf numFmtId="0" fontId="6" fillId="2" borderId="3" xfId="3" applyFont="1" applyFill="1" applyBorder="1" applyAlignment="1" applyProtection="1">
      <alignment horizontal="center"/>
      <protection locked="0"/>
    </xf>
    <xf numFmtId="0" fontId="2" fillId="2" borderId="4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/>
    <xf numFmtId="0" fontId="7" fillId="0" borderId="0" xfId="2" applyFont="1"/>
    <xf numFmtId="0" fontId="2" fillId="2" borderId="5" xfId="3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2" borderId="0" xfId="2" applyFont="1" applyFill="1" applyBorder="1"/>
    <xf numFmtId="0" fontId="2" fillId="2" borderId="0" xfId="3" applyFont="1" applyFill="1" applyBorder="1" applyAlignment="1" applyProtection="1">
      <alignment horizontal="left"/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 applyProtection="1">
      <alignment horizontal="center"/>
      <protection locked="0"/>
    </xf>
    <xf numFmtId="0" fontId="2" fillId="2" borderId="7" xfId="3" applyFont="1" applyFill="1" applyBorder="1" applyAlignment="1" applyProtection="1">
      <alignment horizontal="center"/>
      <protection locked="0"/>
    </xf>
    <xf numFmtId="0" fontId="2" fillId="2" borderId="8" xfId="3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/>
    </xf>
    <xf numFmtId="0" fontId="2" fillId="2" borderId="9" xfId="3" applyFont="1" applyFill="1" applyBorder="1" applyAlignment="1" applyProtection="1">
      <alignment horizontal="left"/>
      <protection locked="0"/>
    </xf>
    <xf numFmtId="0" fontId="4" fillId="2" borderId="9" xfId="3" applyFont="1" applyFill="1" applyBorder="1" applyAlignment="1" applyProtection="1">
      <alignment horizontal="center"/>
      <protection locked="0"/>
    </xf>
    <xf numFmtId="0" fontId="2" fillId="2" borderId="9" xfId="3" applyFont="1" applyFill="1" applyBorder="1" applyAlignment="1" applyProtection="1">
      <alignment horizontal="center"/>
      <protection locked="0"/>
    </xf>
    <xf numFmtId="0" fontId="8" fillId="2" borderId="9" xfId="3" applyFont="1" applyFill="1" applyBorder="1" applyAlignment="1" applyProtection="1">
      <alignment horizontal="center"/>
      <protection locked="0"/>
    </xf>
    <xf numFmtId="0" fontId="4" fillId="2" borderId="1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>
      <alignment vertical="center"/>
    </xf>
    <xf numFmtId="0" fontId="2" fillId="2" borderId="12" xfId="3" applyFont="1" applyFill="1" applyBorder="1" applyAlignment="1" applyProtection="1">
      <alignment horizontal="center" vertical="center" wrapText="1"/>
      <protection locked="0"/>
    </xf>
    <xf numFmtId="0" fontId="10" fillId="2" borderId="12" xfId="3" applyFont="1" applyFill="1" applyBorder="1" applyAlignment="1" applyProtection="1">
      <alignment horizontal="center" vertical="center"/>
      <protection locked="0"/>
    </xf>
    <xf numFmtId="0" fontId="4" fillId="0" borderId="16" xfId="3" applyFont="1" applyFill="1" applyBorder="1" applyAlignment="1">
      <alignment horizontal="center"/>
    </xf>
    <xf numFmtId="0" fontId="4" fillId="0" borderId="13" xfId="3" applyFont="1" applyFill="1" applyBorder="1" applyAlignment="1" applyProtection="1">
      <alignment horizontal="center"/>
    </xf>
    <xf numFmtId="0" fontId="8" fillId="0" borderId="13" xfId="3" applyFont="1" applyFill="1" applyBorder="1" applyAlignment="1" applyProtection="1">
      <alignment horizontal="center"/>
    </xf>
    <xf numFmtId="9" fontId="8" fillId="0" borderId="14" xfId="1" applyNumberFormat="1" applyFont="1" applyFill="1" applyBorder="1" applyAlignment="1" applyProtection="1">
      <alignment horizontal="center"/>
    </xf>
    <xf numFmtId="0" fontId="4" fillId="0" borderId="15" xfId="3" applyFont="1" applyFill="1" applyBorder="1" applyAlignment="1">
      <alignment horizontal="center"/>
    </xf>
    <xf numFmtId="0" fontId="7" fillId="0" borderId="0" xfId="2" applyFont="1" applyFill="1"/>
    <xf numFmtId="0" fontId="4" fillId="4" borderId="16" xfId="3" applyFont="1" applyFill="1" applyBorder="1" applyAlignment="1">
      <alignment horizontal="center"/>
    </xf>
    <xf numFmtId="0" fontId="4" fillId="4" borderId="13" xfId="3" applyFont="1" applyFill="1" applyBorder="1" applyAlignment="1">
      <alignment horizontal="center"/>
    </xf>
    <xf numFmtId="0" fontId="4" fillId="4" borderId="13" xfId="3" applyFont="1" applyFill="1" applyBorder="1" applyAlignment="1" applyProtection="1">
      <alignment horizontal="center"/>
    </xf>
    <xf numFmtId="0" fontId="8" fillId="4" borderId="13" xfId="3" applyFont="1" applyFill="1" applyBorder="1" applyAlignment="1" applyProtection="1">
      <alignment horizontal="center"/>
    </xf>
    <xf numFmtId="9" fontId="8" fillId="4" borderId="14" xfId="1" applyNumberFormat="1" applyFont="1" applyFill="1" applyBorder="1" applyAlignment="1" applyProtection="1">
      <alignment horizontal="center"/>
    </xf>
    <xf numFmtId="0" fontId="4" fillId="4" borderId="15" xfId="3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0" fontId="4" fillId="0" borderId="0" xfId="2" applyFont="1"/>
    <xf numFmtId="14" fontId="0" fillId="0" borderId="13" xfId="0" applyNumberFormat="1" applyFill="1" applyBorder="1" applyAlignment="1">
      <alignment horizontal="center" wrapText="1"/>
    </xf>
    <xf numFmtId="14" fontId="0" fillId="4" borderId="13" xfId="0" applyNumberFormat="1" applyFill="1" applyBorder="1" applyAlignment="1">
      <alignment horizontal="center" wrapText="1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/>
    <xf numFmtId="0" fontId="13" fillId="0" borderId="17" xfId="3" applyFont="1" applyFill="1" applyBorder="1" applyAlignment="1">
      <alignment horizontal="center"/>
    </xf>
    <xf numFmtId="0" fontId="13" fillId="0" borderId="13" xfId="3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2" fillId="0" borderId="0" xfId="2" applyFont="1"/>
    <xf numFmtId="0" fontId="4" fillId="4" borderId="19" xfId="3" applyFont="1" applyFill="1" applyBorder="1" applyAlignment="1">
      <alignment horizontal="center"/>
    </xf>
    <xf numFmtId="0" fontId="4" fillId="4" borderId="20" xfId="3" applyFont="1" applyFill="1" applyBorder="1" applyAlignment="1">
      <alignment horizontal="center"/>
    </xf>
    <xf numFmtId="0" fontId="4" fillId="4" borderId="20" xfId="3" applyFont="1" applyFill="1" applyBorder="1" applyAlignment="1" applyProtection="1">
      <alignment horizontal="center"/>
    </xf>
    <xf numFmtId="0" fontId="8" fillId="4" borderId="20" xfId="3" applyFont="1" applyFill="1" applyBorder="1" applyAlignment="1" applyProtection="1">
      <alignment horizontal="center"/>
    </xf>
    <xf numFmtId="9" fontId="8" fillId="4" borderId="21" xfId="1" applyNumberFormat="1" applyFont="1" applyFill="1" applyBorder="1" applyAlignment="1" applyProtection="1">
      <alignment horizontal="center"/>
    </xf>
    <xf numFmtId="0" fontId="4" fillId="4" borderId="22" xfId="3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wrapText="1"/>
    </xf>
    <xf numFmtId="14" fontId="0" fillId="4" borderId="20" xfId="0" applyNumberFormat="1" applyFill="1" applyBorder="1" applyAlignment="1">
      <alignment horizontal="center" wrapText="1"/>
    </xf>
    <xf numFmtId="1" fontId="4" fillId="0" borderId="13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left"/>
    </xf>
    <xf numFmtId="0" fontId="14" fillId="0" borderId="14" xfId="3" applyFont="1" applyFill="1" applyBorder="1" applyAlignment="1" applyProtection="1">
      <alignment horizontal="center"/>
    </xf>
    <xf numFmtId="9" fontId="14" fillId="0" borderId="14" xfId="1" applyNumberFormat="1" applyFont="1" applyFill="1" applyBorder="1" applyAlignment="1" applyProtection="1">
      <alignment horizontal="center"/>
    </xf>
    <xf numFmtId="0" fontId="15" fillId="0" borderId="0" xfId="2" applyFont="1" applyFill="1"/>
    <xf numFmtId="1" fontId="13" fillId="0" borderId="14" xfId="3" applyNumberFormat="1" applyFont="1" applyFill="1" applyBorder="1" applyAlignment="1" applyProtection="1">
      <alignment horizontal="center"/>
    </xf>
    <xf numFmtId="0" fontId="13" fillId="0" borderId="15" xfId="3" applyFont="1" applyFill="1" applyBorder="1" applyAlignment="1">
      <alignment horizontal="center"/>
    </xf>
    <xf numFmtId="0" fontId="14" fillId="0" borderId="13" xfId="3" applyFont="1" applyFill="1" applyBorder="1" applyAlignment="1" applyProtection="1">
      <alignment horizontal="center"/>
    </xf>
    <xf numFmtId="1" fontId="13" fillId="0" borderId="13" xfId="0" applyNumberFormat="1" applyFont="1" applyFill="1" applyBorder="1" applyAlignment="1" applyProtection="1">
      <alignment horizontal="center"/>
    </xf>
    <xf numFmtId="0" fontId="13" fillId="0" borderId="13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/>
    <xf numFmtId="0" fontId="13" fillId="6" borderId="17" xfId="3" applyFont="1" applyFill="1" applyBorder="1" applyAlignment="1">
      <alignment horizontal="center"/>
    </xf>
    <xf numFmtId="1" fontId="13" fillId="6" borderId="14" xfId="0" applyNumberFormat="1" applyFont="1" applyFill="1" applyBorder="1" applyAlignment="1" applyProtection="1">
      <alignment horizontal="center"/>
    </xf>
    <xf numFmtId="0" fontId="13" fillId="6" borderId="14" xfId="0" applyNumberFormat="1" applyFont="1" applyFill="1" applyBorder="1" applyAlignment="1" applyProtection="1">
      <alignment horizontal="left"/>
    </xf>
    <xf numFmtId="0" fontId="13" fillId="6" borderId="14" xfId="0" applyNumberFormat="1" applyFont="1" applyFill="1" applyBorder="1" applyAlignment="1" applyProtection="1"/>
    <xf numFmtId="14" fontId="13" fillId="6" borderId="14" xfId="0" applyNumberFormat="1" applyFont="1" applyFill="1" applyBorder="1" applyAlignment="1">
      <alignment horizontal="center" wrapText="1"/>
    </xf>
    <xf numFmtId="0" fontId="13" fillId="6" borderId="14" xfId="3" applyFont="1" applyFill="1" applyBorder="1" applyAlignment="1" applyProtection="1">
      <alignment horizontal="center"/>
    </xf>
    <xf numFmtId="0" fontId="14" fillId="6" borderId="14" xfId="3" applyFont="1" applyFill="1" applyBorder="1" applyAlignment="1" applyProtection="1">
      <alignment horizontal="center"/>
    </xf>
    <xf numFmtId="9" fontId="14" fillId="6" borderId="14" xfId="1" applyNumberFormat="1" applyFont="1" applyFill="1" applyBorder="1" applyAlignment="1" applyProtection="1">
      <alignment horizontal="center"/>
    </xf>
    <xf numFmtId="0" fontId="13" fillId="6" borderId="23" xfId="3" applyFont="1" applyFill="1" applyBorder="1" applyAlignment="1">
      <alignment horizontal="center"/>
    </xf>
    <xf numFmtId="0" fontId="13" fillId="6" borderId="16" xfId="3" applyFont="1" applyFill="1" applyBorder="1" applyAlignment="1">
      <alignment horizontal="center"/>
    </xf>
    <xf numFmtId="1" fontId="13" fillId="6" borderId="13" xfId="0" applyNumberFormat="1" applyFont="1" applyFill="1" applyBorder="1" applyAlignment="1" applyProtection="1">
      <alignment horizontal="center"/>
    </xf>
    <xf numFmtId="0" fontId="13" fillId="6" borderId="13" xfId="0" applyNumberFormat="1" applyFont="1" applyFill="1" applyBorder="1" applyAlignment="1" applyProtection="1">
      <alignment horizontal="left"/>
    </xf>
    <xf numFmtId="0" fontId="13" fillId="6" borderId="13" xfId="0" applyNumberFormat="1" applyFont="1" applyFill="1" applyBorder="1" applyAlignment="1" applyProtection="1"/>
    <xf numFmtId="14" fontId="13" fillId="6" borderId="13" xfId="0" applyNumberFormat="1" applyFont="1" applyFill="1" applyBorder="1" applyAlignment="1">
      <alignment horizontal="center" wrapText="1"/>
    </xf>
    <xf numFmtId="0" fontId="13" fillId="6" borderId="13" xfId="3" applyFont="1" applyFill="1" applyBorder="1" applyAlignment="1" applyProtection="1">
      <alignment horizontal="center"/>
    </xf>
    <xf numFmtId="0" fontId="14" fillId="6" borderId="13" xfId="3" applyFont="1" applyFill="1" applyBorder="1" applyAlignment="1" applyProtection="1">
      <alignment horizontal="center"/>
    </xf>
    <xf numFmtId="0" fontId="13" fillId="6" borderId="15" xfId="3" applyFont="1" applyFill="1" applyBorder="1" applyAlignment="1">
      <alignment horizontal="center"/>
    </xf>
    <xf numFmtId="0" fontId="4" fillId="6" borderId="16" xfId="3" applyFont="1" applyFill="1" applyBorder="1" applyAlignment="1">
      <alignment horizontal="center"/>
    </xf>
    <xf numFmtId="1" fontId="4" fillId="6" borderId="13" xfId="0" applyNumberFormat="1" applyFont="1" applyFill="1" applyBorder="1" applyAlignment="1" applyProtection="1">
      <alignment horizontal="center"/>
    </xf>
    <xf numFmtId="0" fontId="4" fillId="6" borderId="13" xfId="0" applyNumberFormat="1" applyFont="1" applyFill="1" applyBorder="1" applyAlignment="1" applyProtection="1">
      <alignment horizontal="left"/>
    </xf>
    <xf numFmtId="0" fontId="4" fillId="6" borderId="13" xfId="0" applyNumberFormat="1" applyFont="1" applyFill="1" applyBorder="1" applyAlignment="1" applyProtection="1"/>
    <xf numFmtId="14" fontId="0" fillId="6" borderId="13" xfId="0" applyNumberFormat="1" applyFill="1" applyBorder="1" applyAlignment="1">
      <alignment horizontal="center" wrapText="1"/>
    </xf>
    <xf numFmtId="0" fontId="4" fillId="6" borderId="13" xfId="3" applyFont="1" applyFill="1" applyBorder="1" applyAlignment="1" applyProtection="1">
      <alignment horizontal="center"/>
    </xf>
    <xf numFmtId="0" fontId="8" fillId="6" borderId="13" xfId="3" applyFont="1" applyFill="1" applyBorder="1" applyAlignment="1" applyProtection="1">
      <alignment horizontal="center"/>
    </xf>
    <xf numFmtId="9" fontId="8" fillId="6" borderId="14" xfId="1" applyNumberFormat="1" applyFont="1" applyFill="1" applyBorder="1" applyAlignment="1" applyProtection="1">
      <alignment horizontal="center"/>
    </xf>
    <xf numFmtId="0" fontId="4" fillId="6" borderId="15" xfId="3" applyFont="1" applyFill="1" applyBorder="1" applyAlignment="1">
      <alignment horizontal="center"/>
    </xf>
    <xf numFmtId="1" fontId="13" fillId="0" borderId="15" xfId="3" applyNumberFormat="1" applyFont="1" applyFill="1" applyBorder="1" applyAlignment="1">
      <alignment horizontal="center"/>
    </xf>
    <xf numFmtId="0" fontId="13" fillId="6" borderId="14" xfId="0" applyNumberFormat="1" applyFont="1" applyFill="1" applyBorder="1" applyAlignment="1" applyProtection="1">
      <alignment horizontal="center"/>
    </xf>
    <xf numFmtId="0" fontId="13" fillId="0" borderId="13" xfId="0" applyNumberFormat="1" applyFont="1" applyFill="1" applyBorder="1" applyAlignment="1" applyProtection="1">
      <alignment horizontal="center"/>
    </xf>
    <xf numFmtId="0" fontId="13" fillId="6" borderId="13" xfId="0" applyNumberFormat="1" applyFont="1" applyFill="1" applyBorder="1" applyAlignment="1" applyProtection="1">
      <alignment horizontal="center"/>
    </xf>
    <xf numFmtId="0" fontId="4" fillId="6" borderId="13" xfId="0" applyNumberFormat="1" applyFont="1" applyFill="1" applyBorder="1" applyAlignment="1" applyProtection="1">
      <alignment horizontal="center"/>
    </xf>
    <xf numFmtId="0" fontId="4" fillId="5" borderId="16" xfId="3" applyFont="1" applyFill="1" applyBorder="1" applyAlignment="1">
      <alignment horizontal="center"/>
    </xf>
    <xf numFmtId="1" fontId="4" fillId="5" borderId="13" xfId="0" applyNumberFormat="1" applyFont="1" applyFill="1" applyBorder="1" applyAlignment="1" applyProtection="1">
      <alignment horizontal="center"/>
    </xf>
    <xf numFmtId="0" fontId="4" fillId="5" borderId="13" xfId="0" applyNumberFormat="1" applyFont="1" applyFill="1" applyBorder="1" applyAlignment="1" applyProtection="1">
      <alignment horizontal="left"/>
    </xf>
    <xf numFmtId="0" fontId="4" fillId="5" borderId="13" xfId="0" applyNumberFormat="1" applyFont="1" applyFill="1" applyBorder="1" applyAlignment="1" applyProtection="1">
      <alignment horizontal="center"/>
    </xf>
    <xf numFmtId="14" fontId="0" fillId="5" borderId="13" xfId="0" applyNumberFormat="1" applyFill="1" applyBorder="1" applyAlignment="1">
      <alignment horizontal="center" wrapText="1"/>
    </xf>
    <xf numFmtId="0" fontId="4" fillId="5" borderId="13" xfId="3" applyFont="1" applyFill="1" applyBorder="1" applyAlignment="1" applyProtection="1">
      <alignment horizontal="center"/>
    </xf>
    <xf numFmtId="0" fontId="8" fillId="5" borderId="13" xfId="3" applyFont="1" applyFill="1" applyBorder="1" applyAlignment="1" applyProtection="1">
      <alignment horizontal="center"/>
    </xf>
    <xf numFmtId="9" fontId="8" fillId="5" borderId="14" xfId="1" applyNumberFormat="1" applyFont="1" applyFill="1" applyBorder="1" applyAlignment="1" applyProtection="1">
      <alignment horizontal="center"/>
    </xf>
    <xf numFmtId="0" fontId="4" fillId="5" borderId="15" xfId="3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7" fillId="0" borderId="0" xfId="2" applyFont="1" applyFill="1" applyAlignment="1"/>
    <xf numFmtId="0" fontId="4" fillId="4" borderId="13" xfId="3" applyFont="1" applyFill="1" applyBorder="1" applyAlignment="1"/>
    <xf numFmtId="0" fontId="4" fillId="5" borderId="13" xfId="3" applyFont="1" applyFill="1" applyBorder="1" applyAlignment="1"/>
    <xf numFmtId="0" fontId="4" fillId="5" borderId="13" xfId="2" applyFont="1" applyFill="1" applyBorder="1" applyAlignment="1"/>
    <xf numFmtId="0" fontId="4" fillId="4" borderId="20" xfId="3" applyFont="1" applyFill="1" applyBorder="1" applyAlignment="1"/>
    <xf numFmtId="1" fontId="13" fillId="6" borderId="15" xfId="3" applyNumberFormat="1" applyFont="1" applyFill="1" applyBorder="1" applyAlignment="1">
      <alignment horizontal="center"/>
    </xf>
    <xf numFmtId="9" fontId="14" fillId="6" borderId="13" xfId="1" applyNumberFormat="1" applyFont="1" applyFill="1" applyBorder="1" applyAlignment="1" applyProtection="1">
      <alignment horizontal="center"/>
    </xf>
    <xf numFmtId="0" fontId="13" fillId="6" borderId="13" xfId="3" applyFont="1" applyFill="1" applyBorder="1" applyAlignment="1">
      <alignment horizontal="center"/>
    </xf>
    <xf numFmtId="1" fontId="13" fillId="0" borderId="13" xfId="3" applyNumberFormat="1" applyFont="1" applyFill="1" applyBorder="1" applyAlignment="1" applyProtection="1">
      <alignment horizontal="center"/>
    </xf>
    <xf numFmtId="9" fontId="14" fillId="0" borderId="13" xfId="1" applyNumberFormat="1" applyFont="1" applyFill="1" applyBorder="1" applyAlignment="1" applyProtection="1">
      <alignment horizontal="center"/>
    </xf>
    <xf numFmtId="9" fontId="8" fillId="0" borderId="13" xfId="1" applyNumberFormat="1" applyFont="1" applyFill="1" applyBorder="1" applyAlignment="1" applyProtection="1">
      <alignment horizontal="center"/>
    </xf>
    <xf numFmtId="9" fontId="8" fillId="6" borderId="13" xfId="1" applyNumberFormat="1" applyFont="1" applyFill="1" applyBorder="1" applyAlignment="1" applyProtection="1">
      <alignment horizontal="center"/>
    </xf>
    <xf numFmtId="0" fontId="4" fillId="5" borderId="13" xfId="0" applyNumberFormat="1" applyFont="1" applyFill="1" applyBorder="1" applyAlignment="1" applyProtection="1"/>
    <xf numFmtId="9" fontId="8" fillId="5" borderId="13" xfId="1" applyNumberFormat="1" applyFont="1" applyFill="1" applyBorder="1" applyAlignment="1" applyProtection="1">
      <alignment horizontal="center"/>
    </xf>
    <xf numFmtId="0" fontId="15" fillId="0" borderId="0" xfId="2" applyFont="1" applyFill="1" applyAlignment="1"/>
    <xf numFmtId="0" fontId="13" fillId="6" borderId="14" xfId="3" applyFont="1" applyFill="1" applyBorder="1" applyAlignment="1">
      <alignment horizontal="center"/>
    </xf>
    <xf numFmtId="0" fontId="13" fillId="6" borderId="14" xfId="0" applyFont="1" applyFill="1" applyBorder="1" applyAlignment="1">
      <alignment wrapText="1"/>
    </xf>
    <xf numFmtId="0" fontId="13" fillId="6" borderId="14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wrapText="1"/>
    </xf>
    <xf numFmtId="14" fontId="4" fillId="6" borderId="13" xfId="0" applyNumberFormat="1" applyFont="1" applyFill="1" applyBorder="1" applyAlignment="1">
      <alignment horizontal="center" wrapText="1"/>
    </xf>
    <xf numFmtId="0" fontId="2" fillId="2" borderId="11" xfId="3" applyFont="1" applyFill="1" applyBorder="1" applyAlignment="1" applyProtection="1">
      <alignment horizontal="center" vertical="center"/>
      <protection locked="0"/>
    </xf>
    <xf numFmtId="0" fontId="2" fillId="2" borderId="12" xfId="3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/>
    </xf>
    <xf numFmtId="1" fontId="13" fillId="5" borderId="13" xfId="3" applyNumberFormat="1" applyFont="1" applyFill="1" applyBorder="1" applyAlignment="1" applyProtection="1">
      <alignment horizontal="center"/>
    </xf>
    <xf numFmtId="0" fontId="14" fillId="5" borderId="14" xfId="3" applyFont="1" applyFill="1" applyBorder="1" applyAlignment="1" applyProtection="1">
      <alignment horizontal="center"/>
    </xf>
    <xf numFmtId="0" fontId="13" fillId="5" borderId="14" xfId="3" applyFont="1" applyFill="1" applyBorder="1" applyAlignment="1" applyProtection="1">
      <alignment horizontal="center"/>
    </xf>
    <xf numFmtId="1" fontId="4" fillId="0" borderId="13" xfId="3" applyNumberFormat="1" applyFont="1" applyFill="1" applyBorder="1" applyAlignment="1" applyProtection="1">
      <alignment horizontal="center"/>
    </xf>
    <xf numFmtId="0" fontId="4" fillId="6" borderId="14" xfId="3" applyFont="1" applyFill="1" applyBorder="1" applyAlignment="1" applyProtection="1">
      <alignment horizontal="center"/>
    </xf>
    <xf numFmtId="0" fontId="4" fillId="5" borderId="14" xfId="3" applyFont="1" applyFill="1" applyBorder="1" applyAlignment="1" applyProtection="1">
      <alignment horizontal="center"/>
    </xf>
    <xf numFmtId="1" fontId="4" fillId="5" borderId="13" xfId="3" applyNumberFormat="1" applyFont="1" applyFill="1" applyBorder="1" applyAlignment="1" applyProtection="1">
      <alignment horizontal="center"/>
    </xf>
    <xf numFmtId="0" fontId="4" fillId="5" borderId="20" xfId="3" applyFont="1" applyFill="1" applyBorder="1" applyAlignment="1"/>
    <xf numFmtId="0" fontId="4" fillId="5" borderId="20" xfId="0" applyFont="1" applyFill="1" applyBorder="1" applyAlignment="1">
      <alignment horizontal="center" wrapText="1"/>
    </xf>
    <xf numFmtId="0" fontId="4" fillId="5" borderId="13" xfId="3" applyFont="1" applyFill="1" applyBorder="1" applyAlignment="1">
      <alignment horizontal="center"/>
    </xf>
    <xf numFmtId="14" fontId="4" fillId="5" borderId="13" xfId="0" applyNumberFormat="1" applyFont="1" applyFill="1" applyBorder="1" applyAlignment="1">
      <alignment horizontal="center" wrapText="1"/>
    </xf>
    <xf numFmtId="0" fontId="2" fillId="2" borderId="18" xfId="3" applyFont="1" applyFill="1" applyBorder="1" applyAlignment="1" applyProtection="1">
      <alignment horizontal="center" vertical="center"/>
      <protection locked="0"/>
    </xf>
    <xf numFmtId="0" fontId="2" fillId="2" borderId="11" xfId="3" applyFont="1" applyFill="1" applyBorder="1" applyAlignment="1" applyProtection="1">
      <alignment horizontal="center" vertical="center"/>
      <protection locked="0"/>
    </xf>
    <xf numFmtId="0" fontId="2" fillId="2" borderId="12" xfId="3" applyFont="1" applyFill="1" applyBorder="1" applyAlignment="1" applyProtection="1">
      <alignment horizontal="center" vertical="center"/>
      <protection locked="0"/>
    </xf>
    <xf numFmtId="0" fontId="4" fillId="2" borderId="12" xfId="3" applyFont="1" applyFill="1" applyBorder="1" applyAlignment="1" applyProtection="1">
      <alignment horizontal="center" vertical="center"/>
      <protection locked="0"/>
    </xf>
    <xf numFmtId="0" fontId="2" fillId="2" borderId="18" xfId="3" applyFont="1" applyFill="1" applyBorder="1" applyAlignment="1" applyProtection="1">
      <alignment horizontal="center" vertical="center" wrapText="1"/>
      <protection locked="0"/>
    </xf>
    <xf numFmtId="0" fontId="11" fillId="2" borderId="24" xfId="3" applyFont="1" applyFill="1" applyBorder="1" applyAlignment="1" applyProtection="1">
      <alignment horizontal="center" vertical="center" wrapText="1"/>
      <protection locked="0"/>
    </xf>
    <xf numFmtId="0" fontId="4" fillId="2" borderId="24" xfId="3" applyFont="1" applyFill="1" applyBorder="1" applyAlignment="1" applyProtection="1">
      <alignment horizontal="center" vertical="center"/>
      <protection locked="0"/>
    </xf>
    <xf numFmtId="0" fontId="4" fillId="7" borderId="16" xfId="3" applyFont="1" applyFill="1" applyBorder="1" applyAlignment="1">
      <alignment horizontal="center"/>
    </xf>
    <xf numFmtId="0" fontId="4" fillId="7" borderId="13" xfId="0" applyNumberFormat="1" applyFont="1" applyFill="1" applyBorder="1" applyAlignment="1" applyProtection="1">
      <alignment horizontal="center"/>
    </xf>
    <xf numFmtId="14" fontId="0" fillId="7" borderId="13" xfId="0" applyNumberFormat="1" applyFill="1" applyBorder="1" applyAlignment="1">
      <alignment horizontal="center" wrapText="1"/>
    </xf>
    <xf numFmtId="0" fontId="4" fillId="7" borderId="13" xfId="3" applyFont="1" applyFill="1" applyBorder="1" applyAlignment="1" applyProtection="1">
      <alignment horizontal="center"/>
    </xf>
    <xf numFmtId="0" fontId="8" fillId="7" borderId="13" xfId="3" applyFont="1" applyFill="1" applyBorder="1" applyAlignment="1" applyProtection="1">
      <alignment horizontal="center"/>
    </xf>
    <xf numFmtId="9" fontId="8" fillId="7" borderId="14" xfId="1" applyNumberFormat="1" applyFont="1" applyFill="1" applyBorder="1" applyAlignment="1" applyProtection="1">
      <alignment horizontal="center"/>
    </xf>
    <xf numFmtId="0" fontId="4" fillId="7" borderId="15" xfId="3" applyFont="1" applyFill="1" applyBorder="1" applyAlignment="1">
      <alignment horizontal="center"/>
    </xf>
    <xf numFmtId="0" fontId="4" fillId="5" borderId="25" xfId="3" applyFont="1" applyFill="1" applyBorder="1" applyAlignment="1">
      <alignment horizontal="center"/>
    </xf>
    <xf numFmtId="1" fontId="4" fillId="5" borderId="26" xfId="0" applyNumberFormat="1" applyFont="1" applyFill="1" applyBorder="1" applyAlignment="1" applyProtection="1">
      <alignment horizontal="center"/>
    </xf>
    <xf numFmtId="0" fontId="4" fillId="5" borderId="26" xfId="0" applyNumberFormat="1" applyFont="1" applyFill="1" applyBorder="1" applyAlignment="1" applyProtection="1">
      <alignment horizontal="center"/>
    </xf>
    <xf numFmtId="14" fontId="0" fillId="5" borderId="26" xfId="0" applyNumberFormat="1" applyFill="1" applyBorder="1" applyAlignment="1">
      <alignment horizontal="center" wrapText="1"/>
    </xf>
    <xf numFmtId="0" fontId="4" fillId="5" borderId="26" xfId="3" applyFont="1" applyFill="1" applyBorder="1" applyAlignment="1" applyProtection="1">
      <alignment horizontal="center"/>
    </xf>
    <xf numFmtId="1" fontId="4" fillId="7" borderId="13" xfId="0" applyNumberFormat="1" applyFont="1" applyFill="1" applyBorder="1" applyAlignment="1" applyProtection="1">
      <alignment horizontal="center"/>
    </xf>
    <xf numFmtId="0" fontId="4" fillId="7" borderId="13" xfId="0" applyNumberFormat="1" applyFont="1" applyFill="1" applyBorder="1" applyAlignment="1" applyProtection="1">
      <alignment horizontal="left"/>
    </xf>
    <xf numFmtId="1" fontId="4" fillId="7" borderId="13" xfId="0" applyNumberFormat="1" applyFont="1" applyFill="1" applyBorder="1" applyAlignment="1" applyProtection="1">
      <alignment horizontal="left"/>
    </xf>
    <xf numFmtId="0" fontId="13" fillId="7" borderId="14" xfId="3" applyFont="1" applyFill="1" applyBorder="1" applyAlignment="1" applyProtection="1">
      <alignment horizontal="center"/>
    </xf>
    <xf numFmtId="0" fontId="14" fillId="7" borderId="14" xfId="3" applyFont="1" applyFill="1" applyBorder="1" applyAlignment="1" applyProtection="1">
      <alignment horizontal="center"/>
    </xf>
    <xf numFmtId="1" fontId="13" fillId="7" borderId="13" xfId="3" applyNumberFormat="1" applyFont="1" applyFill="1" applyBorder="1" applyAlignment="1" applyProtection="1">
      <alignment horizontal="center"/>
    </xf>
    <xf numFmtId="0" fontId="4" fillId="7" borderId="25" xfId="3" applyFont="1" applyFill="1" applyBorder="1" applyAlignment="1">
      <alignment horizontal="center"/>
    </xf>
    <xf numFmtId="1" fontId="4" fillId="7" borderId="26" xfId="0" applyNumberFormat="1" applyFont="1" applyFill="1" applyBorder="1" applyAlignment="1" applyProtection="1">
      <alignment horizontal="center"/>
    </xf>
    <xf numFmtId="0" fontId="4" fillId="7" borderId="26" xfId="0" applyNumberFormat="1" applyFont="1" applyFill="1" applyBorder="1" applyAlignment="1" applyProtection="1">
      <alignment horizontal="left"/>
    </xf>
    <xf numFmtId="14" fontId="0" fillId="7" borderId="26" xfId="0" applyNumberFormat="1" applyFill="1" applyBorder="1" applyAlignment="1">
      <alignment horizontal="center" wrapText="1"/>
    </xf>
    <xf numFmtId="0" fontId="4" fillId="7" borderId="26" xfId="3" applyFont="1" applyFill="1" applyBorder="1" applyAlignment="1" applyProtection="1">
      <alignment horizontal="center"/>
    </xf>
    <xf numFmtId="0" fontId="8" fillId="7" borderId="26" xfId="3" applyFont="1" applyFill="1" applyBorder="1" applyAlignment="1" applyProtection="1">
      <alignment horizontal="center"/>
    </xf>
    <xf numFmtId="0" fontId="4" fillId="7" borderId="27" xfId="3" applyFont="1" applyFill="1" applyBorder="1" applyAlignment="1">
      <alignment horizontal="center"/>
    </xf>
    <xf numFmtId="0" fontId="4" fillId="7" borderId="19" xfId="3" applyFont="1" applyFill="1" applyBorder="1" applyAlignment="1">
      <alignment horizontal="center"/>
    </xf>
    <xf numFmtId="1" fontId="4" fillId="7" borderId="20" xfId="0" applyNumberFormat="1" applyFont="1" applyFill="1" applyBorder="1" applyAlignment="1" applyProtection="1">
      <alignment horizontal="center"/>
    </xf>
    <xf numFmtId="0" fontId="4" fillId="7" borderId="20" xfId="0" applyNumberFormat="1" applyFont="1" applyFill="1" applyBorder="1" applyAlignment="1" applyProtection="1">
      <alignment horizontal="left"/>
    </xf>
    <xf numFmtId="0" fontId="4" fillId="7" borderId="20" xfId="0" applyNumberFormat="1" applyFont="1" applyFill="1" applyBorder="1" applyAlignment="1" applyProtection="1">
      <alignment horizontal="center"/>
    </xf>
    <xf numFmtId="14" fontId="0" fillId="7" borderId="20" xfId="0" applyNumberFormat="1" applyFill="1" applyBorder="1" applyAlignment="1">
      <alignment horizontal="center" wrapText="1"/>
    </xf>
    <xf numFmtId="1" fontId="4" fillId="7" borderId="20" xfId="0" applyNumberFormat="1" applyFont="1" applyFill="1" applyBorder="1" applyAlignment="1" applyProtection="1">
      <alignment horizontal="left"/>
    </xf>
    <xf numFmtId="0" fontId="4" fillId="7" borderId="20" xfId="3" applyFont="1" applyFill="1" applyBorder="1" applyAlignment="1" applyProtection="1">
      <alignment horizontal="center"/>
    </xf>
    <xf numFmtId="0" fontId="13" fillId="7" borderId="21" xfId="3" applyFont="1" applyFill="1" applyBorder="1" applyAlignment="1" applyProtection="1">
      <alignment horizontal="center"/>
    </xf>
    <xf numFmtId="0" fontId="14" fillId="7" borderId="21" xfId="3" applyFont="1" applyFill="1" applyBorder="1" applyAlignment="1" applyProtection="1">
      <alignment horizontal="center"/>
    </xf>
    <xf numFmtId="9" fontId="8" fillId="7" borderId="21" xfId="1" applyNumberFormat="1" applyFont="1" applyFill="1" applyBorder="1" applyAlignment="1" applyProtection="1">
      <alignment horizontal="center"/>
    </xf>
    <xf numFmtId="0" fontId="8" fillId="7" borderId="20" xfId="3" applyFont="1" applyFill="1" applyBorder="1" applyAlignment="1" applyProtection="1">
      <alignment horizontal="center"/>
    </xf>
    <xf numFmtId="0" fontId="4" fillId="7" borderId="22" xfId="3" applyFont="1" applyFill="1" applyBorder="1" applyAlignment="1">
      <alignment horizontal="center"/>
    </xf>
    <xf numFmtId="0" fontId="4" fillId="5" borderId="26" xfId="0" applyNumberFormat="1" applyFont="1" applyFill="1" applyBorder="1" applyAlignment="1" applyProtection="1"/>
    <xf numFmtId="0" fontId="4" fillId="7" borderId="26" xfId="0" applyNumberFormat="1" applyFont="1" applyFill="1" applyBorder="1" applyAlignment="1" applyProtection="1"/>
    <xf numFmtId="0" fontId="4" fillId="7" borderId="26" xfId="0" applyNumberFormat="1" applyFont="1" applyFill="1" applyBorder="1" applyAlignment="1" applyProtection="1">
      <alignment horizontal="center"/>
    </xf>
    <xf numFmtId="0" fontId="4" fillId="7" borderId="14" xfId="3" applyFont="1" applyFill="1" applyBorder="1" applyAlignment="1" applyProtection="1">
      <alignment horizontal="center"/>
    </xf>
    <xf numFmtId="9" fontId="8" fillId="7" borderId="26" xfId="1" applyNumberFormat="1" applyFont="1" applyFill="1" applyBorder="1" applyAlignment="1" applyProtection="1">
      <alignment horizontal="center"/>
    </xf>
    <xf numFmtId="0" fontId="4" fillId="7" borderId="20" xfId="0" applyNumberFormat="1" applyFont="1" applyFill="1" applyBorder="1" applyAlignment="1" applyProtection="1"/>
    <xf numFmtId="0" fontId="4" fillId="7" borderId="21" xfId="3" applyFont="1" applyFill="1" applyBorder="1" applyAlignment="1" applyProtection="1">
      <alignment horizontal="center"/>
    </xf>
    <xf numFmtId="9" fontId="8" fillId="7" borderId="20" xfId="1" applyNumberFormat="1" applyFont="1" applyFill="1" applyBorder="1" applyAlignment="1" applyProtection="1">
      <alignment horizontal="center"/>
    </xf>
  </cellXfs>
  <cellStyles count="4">
    <cellStyle name="Prozent" xfId="1" builtinId="5"/>
    <cellStyle name="Standard" xfId="0" builtinId="0"/>
    <cellStyle name="Standard_Ergebnisse-2005-WWW" xfId="2"/>
    <cellStyle name="Standard_Siegerklasse" xfId="3"/>
  </cellStyles>
  <dxfs count="0"/>
  <tableStyles count="0" defaultTableStyle="TableStyleMedium2" defaultPivotStyle="PivotStyleLight16"/>
  <colors>
    <mruColors>
      <color rgb="FFFFFF66"/>
      <color rgb="FFFFCC99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view="pageBreakPreview" zoomScale="80" zoomScaleNormal="86" zoomScaleSheetLayoutView="80" workbookViewId="0">
      <pane ySplit="5" topLeftCell="A6" activePane="bottomLeft" state="frozen"/>
      <selection activeCell="C41" sqref="C41"/>
      <selection pane="bottomLeft" activeCell="E6" sqref="E6"/>
    </sheetView>
  </sheetViews>
  <sheetFormatPr baseColWidth="10" defaultColWidth="14.85546875" defaultRowHeight="19.5" customHeight="1" x14ac:dyDescent="0.2"/>
  <cols>
    <col min="1" max="1" width="3.7109375" style="10" customWidth="1"/>
    <col min="2" max="2" width="5.140625" style="10" bestFit="1" customWidth="1"/>
    <col min="3" max="3" width="10" style="10" bestFit="1" customWidth="1"/>
    <col min="4" max="4" width="16.28515625" style="10" bestFit="1" customWidth="1"/>
    <col min="5" max="5" width="43.85546875" style="10" customWidth="1"/>
    <col min="6" max="6" width="9" style="10" customWidth="1"/>
    <col min="7" max="7" width="14.28515625" style="10" customWidth="1"/>
    <col min="8" max="12" width="15.42578125" style="10" customWidth="1"/>
    <col min="13" max="13" width="9.42578125" style="10" customWidth="1"/>
    <col min="14" max="14" width="5.42578125" style="10" bestFit="1" customWidth="1"/>
    <col min="15" max="15" width="8" style="10" customWidth="1"/>
    <col min="16" max="16" width="13.42578125" style="10" customWidth="1"/>
    <col min="17" max="17" width="8.5703125" style="10" customWidth="1"/>
    <col min="18" max="16384" width="14.85546875" style="10"/>
  </cols>
  <sheetData>
    <row r="1" spans="1:32" ht="24" customHeight="1" x14ac:dyDescent="0.2">
      <c r="A1" s="2" t="s">
        <v>33</v>
      </c>
      <c r="B1" s="3"/>
      <c r="C1" s="4"/>
      <c r="D1" s="4"/>
      <c r="E1" s="4"/>
      <c r="F1" s="4"/>
      <c r="G1" s="4"/>
      <c r="H1" s="5"/>
      <c r="I1" s="5"/>
      <c r="J1" s="6"/>
      <c r="K1" s="6"/>
      <c r="L1" s="6"/>
      <c r="M1" s="6"/>
      <c r="N1" s="7"/>
      <c r="O1" s="7"/>
      <c r="P1" s="7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4" customHeight="1" x14ac:dyDescent="0.2">
      <c r="A2" s="11" t="s">
        <v>291</v>
      </c>
      <c r="B2" s="12"/>
      <c r="C2" s="13"/>
      <c r="D2" s="13"/>
      <c r="E2" s="13"/>
      <c r="F2" s="13"/>
      <c r="G2" s="134" t="s">
        <v>191</v>
      </c>
      <c r="H2" s="14"/>
      <c r="I2" s="15"/>
      <c r="J2" s="16"/>
      <c r="K2" s="16"/>
      <c r="L2" s="16"/>
      <c r="M2" s="16"/>
      <c r="N2" s="17"/>
      <c r="O2" s="17"/>
      <c r="P2" s="17"/>
      <c r="Q2" s="1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4" customHeight="1" thickBot="1" x14ac:dyDescent="0.25">
      <c r="A3" s="19" t="s">
        <v>42</v>
      </c>
      <c r="B3" s="12"/>
      <c r="C3" s="13"/>
      <c r="D3" s="13"/>
      <c r="E3" s="20"/>
      <c r="F3" s="20"/>
      <c r="G3" s="20"/>
      <c r="H3" s="21"/>
      <c r="I3" s="21"/>
      <c r="J3" s="22"/>
      <c r="K3" s="22"/>
      <c r="L3" s="22"/>
      <c r="M3" s="23"/>
      <c r="N3" s="24"/>
      <c r="O3" s="24"/>
      <c r="P3" s="24"/>
      <c r="Q3" s="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 thickBot="1" x14ac:dyDescent="0.25">
      <c r="A4" s="146" t="s">
        <v>8</v>
      </c>
      <c r="B4" s="147"/>
      <c r="C4" s="147"/>
      <c r="D4" s="147"/>
      <c r="E4" s="147"/>
      <c r="F4" s="132"/>
      <c r="G4" s="132"/>
      <c r="H4" s="148" t="s">
        <v>9</v>
      </c>
      <c r="I4" s="148"/>
      <c r="J4" s="149"/>
      <c r="K4" s="149"/>
      <c r="L4" s="149"/>
      <c r="M4" s="149"/>
      <c r="N4" s="149"/>
      <c r="O4" s="149"/>
      <c r="P4" s="149"/>
      <c r="Q4" s="149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42" customFormat="1" ht="56.25" customHeight="1" thickBot="1" x14ac:dyDescent="0.25">
      <c r="A5" s="150" t="s">
        <v>10</v>
      </c>
      <c r="B5" s="151"/>
      <c r="C5" s="146" t="s">
        <v>11</v>
      </c>
      <c r="D5" s="152"/>
      <c r="E5" s="133" t="s">
        <v>0</v>
      </c>
      <c r="F5" s="133" t="s">
        <v>6</v>
      </c>
      <c r="G5" s="27" t="s">
        <v>12</v>
      </c>
      <c r="H5" s="27" t="s">
        <v>193</v>
      </c>
      <c r="I5" s="27" t="s">
        <v>194</v>
      </c>
      <c r="J5" s="27" t="s">
        <v>192</v>
      </c>
      <c r="K5" s="27" t="s">
        <v>195</v>
      </c>
      <c r="L5" s="27" t="s">
        <v>196</v>
      </c>
      <c r="M5" s="28" t="s">
        <v>13</v>
      </c>
      <c r="N5" s="133" t="s">
        <v>14</v>
      </c>
      <c r="O5" s="27" t="s">
        <v>15</v>
      </c>
      <c r="P5" s="133" t="s">
        <v>16</v>
      </c>
      <c r="Q5" s="133" t="s">
        <v>17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s="64" customFormat="1" ht="18.75" customHeight="1" x14ac:dyDescent="0.25">
      <c r="A6" s="71" t="s">
        <v>43</v>
      </c>
      <c r="B6" s="72">
        <v>11</v>
      </c>
      <c r="C6" s="73" t="s">
        <v>197</v>
      </c>
      <c r="D6" s="73" t="s">
        <v>198</v>
      </c>
      <c r="E6" s="73" t="s">
        <v>199</v>
      </c>
      <c r="F6" s="98" t="s">
        <v>1</v>
      </c>
      <c r="G6" s="75">
        <v>42160</v>
      </c>
      <c r="H6" s="72">
        <v>20</v>
      </c>
      <c r="I6" s="72">
        <v>19</v>
      </c>
      <c r="J6" s="72">
        <v>20</v>
      </c>
      <c r="K6" s="72">
        <v>15</v>
      </c>
      <c r="L6" s="76">
        <v>20</v>
      </c>
      <c r="M6" s="76">
        <f t="shared" ref="M6:M7" si="0">SUM(H6:L6)</f>
        <v>94</v>
      </c>
      <c r="N6" s="77">
        <f t="shared" ref="N6:N7" si="1">COUNTIF(H6:L6,0)</f>
        <v>0</v>
      </c>
      <c r="O6" s="78">
        <f t="shared" ref="O6:O31" si="2">ROUND(IF(ISNUMBER(H6),M6/(COUNTA(H6:L6)*20),""),2)</f>
        <v>0.94</v>
      </c>
      <c r="P6" s="77" t="str">
        <f t="shared" ref="P6:P31" si="3">IF(ISNUMBER(H6),IF(N6&gt;0,"n.B",IF(O6&lt;51%,"n.B.",IF(O6&lt;65%,"bestanden",IF(O6&lt;81%,"gut",IF(O6&lt;91%,"sehr gut","vorzüglich"))))),"")</f>
        <v>vorzüglich</v>
      </c>
      <c r="Q6" s="79">
        <f>IF(ISNUMBER(H6),IF(N6&gt;0,"",RANK(M6,$M$6:$M$23)),"")</f>
        <v>1</v>
      </c>
    </row>
    <row r="7" spans="1:32" s="64" customFormat="1" ht="18.75" customHeight="1" x14ac:dyDescent="0.25">
      <c r="A7" s="47" t="s">
        <v>43</v>
      </c>
      <c r="B7" s="68">
        <v>18</v>
      </c>
      <c r="C7" s="69" t="s">
        <v>128</v>
      </c>
      <c r="D7" s="69" t="s">
        <v>200</v>
      </c>
      <c r="E7" s="69" t="s">
        <v>201</v>
      </c>
      <c r="F7" s="99" t="s">
        <v>2</v>
      </c>
      <c r="G7" s="49">
        <v>41762</v>
      </c>
      <c r="H7" s="68">
        <v>20</v>
      </c>
      <c r="I7" s="68">
        <v>20</v>
      </c>
      <c r="J7" s="68">
        <v>16</v>
      </c>
      <c r="K7" s="68">
        <v>19</v>
      </c>
      <c r="L7" s="65">
        <v>18</v>
      </c>
      <c r="M7" s="120">
        <f t="shared" si="0"/>
        <v>93</v>
      </c>
      <c r="N7" s="62">
        <f t="shared" si="1"/>
        <v>0</v>
      </c>
      <c r="O7" s="63">
        <f t="shared" si="2"/>
        <v>0.93</v>
      </c>
      <c r="P7" s="62" t="str">
        <f t="shared" si="3"/>
        <v>vorzüglich</v>
      </c>
      <c r="Q7" s="97">
        <f>IF(ISNUMBER(H7),IF(N7&gt;0,"",RANK(M7,$M$6:$M$23)),"")</f>
        <v>2</v>
      </c>
    </row>
    <row r="8" spans="1:32" s="64" customFormat="1" ht="18.75" customHeight="1" x14ac:dyDescent="0.25">
      <c r="A8" s="80" t="s">
        <v>43</v>
      </c>
      <c r="B8" s="81">
        <v>33</v>
      </c>
      <c r="C8" s="82" t="s">
        <v>202</v>
      </c>
      <c r="D8" s="82" t="s">
        <v>203</v>
      </c>
      <c r="E8" s="82" t="s">
        <v>204</v>
      </c>
      <c r="F8" s="100" t="s">
        <v>5</v>
      </c>
      <c r="G8" s="84">
        <v>42137</v>
      </c>
      <c r="H8" s="81">
        <v>14</v>
      </c>
      <c r="I8" s="81">
        <v>20</v>
      </c>
      <c r="J8" s="81">
        <v>19</v>
      </c>
      <c r="K8" s="81">
        <v>18</v>
      </c>
      <c r="L8" s="85">
        <v>20</v>
      </c>
      <c r="M8" s="76">
        <f t="shared" ref="M8:M45" si="4">SUM(H8:L8)</f>
        <v>91</v>
      </c>
      <c r="N8" s="77">
        <f t="shared" ref="N8:N45" si="5">COUNTIF(H8:L8,0)</f>
        <v>0</v>
      </c>
      <c r="O8" s="78">
        <f t="shared" si="2"/>
        <v>0.91</v>
      </c>
      <c r="P8" s="86" t="str">
        <f t="shared" si="3"/>
        <v>vorzüglich</v>
      </c>
      <c r="Q8" s="87">
        <f>IF(ISNUMBER(H8),IF(N8&gt;0,"",RANK(M8,$M$6:$M$23)),"")</f>
        <v>3</v>
      </c>
    </row>
    <row r="9" spans="1:32" s="34" customFormat="1" ht="18.75" customHeight="1" x14ac:dyDescent="0.2">
      <c r="A9" s="29" t="s">
        <v>43</v>
      </c>
      <c r="B9" s="60">
        <v>22</v>
      </c>
      <c r="C9" s="61" t="s">
        <v>205</v>
      </c>
      <c r="D9" s="61" t="s">
        <v>206</v>
      </c>
      <c r="E9" s="61" t="s">
        <v>207</v>
      </c>
      <c r="F9" s="45" t="s">
        <v>5</v>
      </c>
      <c r="G9" s="43">
        <v>42083</v>
      </c>
      <c r="H9" s="60">
        <v>20</v>
      </c>
      <c r="I9" s="60">
        <v>14</v>
      </c>
      <c r="J9" s="60">
        <v>18</v>
      </c>
      <c r="K9" s="60">
        <v>18</v>
      </c>
      <c r="L9" s="30">
        <v>20</v>
      </c>
      <c r="M9" s="120">
        <f t="shared" si="4"/>
        <v>90</v>
      </c>
      <c r="N9" s="62">
        <f t="shared" si="5"/>
        <v>0</v>
      </c>
      <c r="O9" s="32">
        <f t="shared" si="2"/>
        <v>0.9</v>
      </c>
      <c r="P9" s="31" t="str">
        <f t="shared" si="3"/>
        <v>sehr gut</v>
      </c>
      <c r="Q9" s="33">
        <f t="shared" ref="Q9:Q21" si="6">IF(ISNUMBER(H9),IF(N9&gt;0,"",RANK(M9,$M$6:$M$23)),"")</f>
        <v>4</v>
      </c>
    </row>
    <row r="10" spans="1:32" s="34" customFormat="1" ht="18.75" customHeight="1" x14ac:dyDescent="0.2">
      <c r="A10" s="88" t="s">
        <v>43</v>
      </c>
      <c r="B10" s="89">
        <v>16</v>
      </c>
      <c r="C10" s="90" t="s">
        <v>65</v>
      </c>
      <c r="D10" s="90" t="s">
        <v>208</v>
      </c>
      <c r="E10" s="90" t="s">
        <v>209</v>
      </c>
      <c r="F10" s="101" t="s">
        <v>5</v>
      </c>
      <c r="G10" s="92">
        <v>42134</v>
      </c>
      <c r="H10" s="89">
        <v>20</v>
      </c>
      <c r="I10" s="89">
        <v>16</v>
      </c>
      <c r="J10" s="89">
        <v>20</v>
      </c>
      <c r="K10" s="89">
        <v>16</v>
      </c>
      <c r="L10" s="93">
        <v>18</v>
      </c>
      <c r="M10" s="76">
        <f t="shared" si="4"/>
        <v>90</v>
      </c>
      <c r="N10" s="77">
        <f t="shared" si="5"/>
        <v>0</v>
      </c>
      <c r="O10" s="95">
        <f t="shared" si="2"/>
        <v>0.9</v>
      </c>
      <c r="P10" s="94" t="str">
        <f t="shared" si="3"/>
        <v>sehr gut</v>
      </c>
      <c r="Q10" s="96">
        <f t="shared" si="6"/>
        <v>4</v>
      </c>
    </row>
    <row r="11" spans="1:32" s="34" customFormat="1" ht="18.75" customHeight="1" x14ac:dyDescent="0.2">
      <c r="A11" s="29" t="s">
        <v>43</v>
      </c>
      <c r="B11" s="60">
        <v>30</v>
      </c>
      <c r="C11" s="61" t="s">
        <v>210</v>
      </c>
      <c r="D11" s="61" t="s">
        <v>211</v>
      </c>
      <c r="E11" s="61" t="s">
        <v>212</v>
      </c>
      <c r="F11" s="45" t="s">
        <v>1</v>
      </c>
      <c r="G11" s="43">
        <v>42105</v>
      </c>
      <c r="H11" s="60">
        <v>12</v>
      </c>
      <c r="I11" s="60">
        <v>18</v>
      </c>
      <c r="J11" s="60">
        <v>20</v>
      </c>
      <c r="K11" s="60">
        <v>18</v>
      </c>
      <c r="L11" s="30">
        <v>20</v>
      </c>
      <c r="M11" s="120">
        <f t="shared" ref="M11" si="7">SUM(H11:L11)</f>
        <v>88</v>
      </c>
      <c r="N11" s="62">
        <f t="shared" ref="N11" si="8">COUNTIF(H11:L11,0)</f>
        <v>0</v>
      </c>
      <c r="O11" s="32">
        <f t="shared" ref="O11" si="9">ROUND(IF(ISNUMBER(H11),M11/(COUNTA(H11:L11)*20),""),2)</f>
        <v>0.88</v>
      </c>
      <c r="P11" s="31" t="str">
        <f t="shared" ref="P11" si="10">IF(ISNUMBER(H11),IF(N11&gt;0,"n.B",IF(O11&lt;51%,"n.B.",IF(O11&lt;65%,"bestanden",IF(O11&lt;81%,"gut",IF(O11&lt;91%,"sehr gut","vorzüglich"))))),"")</f>
        <v>sehr gut</v>
      </c>
      <c r="Q11" s="33">
        <f t="shared" si="6"/>
        <v>6</v>
      </c>
    </row>
    <row r="12" spans="1:32" s="34" customFormat="1" ht="18.75" customHeight="1" x14ac:dyDescent="0.2">
      <c r="A12" s="88" t="s">
        <v>43</v>
      </c>
      <c r="B12" s="89">
        <v>37</v>
      </c>
      <c r="C12" s="90" t="s">
        <v>142</v>
      </c>
      <c r="D12" s="90" t="s">
        <v>143</v>
      </c>
      <c r="E12" s="90" t="s">
        <v>213</v>
      </c>
      <c r="F12" s="101" t="s">
        <v>5</v>
      </c>
      <c r="G12" s="92">
        <v>42157</v>
      </c>
      <c r="H12" s="89">
        <v>10</v>
      </c>
      <c r="I12" s="89">
        <v>18</v>
      </c>
      <c r="J12" s="89">
        <v>18</v>
      </c>
      <c r="K12" s="89">
        <v>19</v>
      </c>
      <c r="L12" s="93">
        <v>20</v>
      </c>
      <c r="M12" s="76">
        <f t="shared" si="4"/>
        <v>85</v>
      </c>
      <c r="N12" s="77">
        <f t="shared" si="5"/>
        <v>0</v>
      </c>
      <c r="O12" s="95">
        <f>ROUND(IF(ISNUMBER(H12),M12/(COUNTA(H12:L12)*20),""),2)</f>
        <v>0.85</v>
      </c>
      <c r="P12" s="94" t="str">
        <f>IF(ISNUMBER(H12),IF(N12&gt;0,"n.B",IF(O12&lt;51%,"n.B.",IF(O12&lt;65%,"bestanden",IF(O12&lt;81%,"gut",IF(O12&lt;91%,"sehr gut","vorzüglich"))))),"")</f>
        <v>sehr gut</v>
      </c>
      <c r="Q12" s="96">
        <f t="shared" si="6"/>
        <v>7</v>
      </c>
    </row>
    <row r="13" spans="1:32" s="34" customFormat="1" ht="18.75" customHeight="1" x14ac:dyDescent="0.2">
      <c r="A13" s="29" t="s">
        <v>43</v>
      </c>
      <c r="B13" s="60">
        <v>36</v>
      </c>
      <c r="C13" s="61" t="s">
        <v>214</v>
      </c>
      <c r="D13" s="61" t="s">
        <v>215</v>
      </c>
      <c r="E13" s="61" t="s">
        <v>216</v>
      </c>
      <c r="F13" s="45" t="s">
        <v>2</v>
      </c>
      <c r="G13" s="43">
        <v>42376</v>
      </c>
      <c r="H13" s="60">
        <v>12</v>
      </c>
      <c r="I13" s="60">
        <v>16</v>
      </c>
      <c r="J13" s="60">
        <v>20</v>
      </c>
      <c r="K13" s="60">
        <v>19</v>
      </c>
      <c r="L13" s="30">
        <v>15</v>
      </c>
      <c r="M13" s="120">
        <f>SUM(H13:L13)</f>
        <v>82</v>
      </c>
      <c r="N13" s="62">
        <f>COUNTIF(H13:L13,0)</f>
        <v>0</v>
      </c>
      <c r="O13" s="32">
        <f>ROUND(IF(ISNUMBER(H13),M13/(COUNTA(H13:L13)*20),""),2)</f>
        <v>0.82</v>
      </c>
      <c r="P13" s="31" t="str">
        <f>IF(ISNUMBER(H13),IF(N13&gt;0,"n.B",IF(O13&lt;51%,"n.B.",IF(O13&lt;65%,"bestanden",IF(O13&lt;81%,"gut",IF(O13&lt;91%,"sehr gut","vorzüglich"))))),"")</f>
        <v>sehr gut</v>
      </c>
      <c r="Q13" s="33">
        <f t="shared" si="6"/>
        <v>8</v>
      </c>
    </row>
    <row r="14" spans="1:32" s="34" customFormat="1" ht="18.75" customHeight="1" x14ac:dyDescent="0.2">
      <c r="A14" s="88" t="s">
        <v>43</v>
      </c>
      <c r="B14" s="89">
        <v>21</v>
      </c>
      <c r="C14" s="90" t="s">
        <v>217</v>
      </c>
      <c r="D14" s="90" t="s">
        <v>218</v>
      </c>
      <c r="E14" s="90" t="s">
        <v>219</v>
      </c>
      <c r="F14" s="101" t="s">
        <v>5</v>
      </c>
      <c r="G14" s="92">
        <v>42137</v>
      </c>
      <c r="H14" s="89">
        <v>14</v>
      </c>
      <c r="I14" s="89">
        <v>16</v>
      </c>
      <c r="J14" s="89">
        <v>18</v>
      </c>
      <c r="K14" s="89">
        <v>15</v>
      </c>
      <c r="L14" s="93">
        <v>18</v>
      </c>
      <c r="M14" s="76">
        <f t="shared" si="4"/>
        <v>81</v>
      </c>
      <c r="N14" s="77">
        <f t="shared" si="5"/>
        <v>0</v>
      </c>
      <c r="O14" s="95">
        <f t="shared" si="2"/>
        <v>0.81</v>
      </c>
      <c r="P14" s="94" t="str">
        <f t="shared" si="3"/>
        <v>sehr gut</v>
      </c>
      <c r="Q14" s="96">
        <f t="shared" si="6"/>
        <v>9</v>
      </c>
    </row>
    <row r="15" spans="1:32" s="34" customFormat="1" ht="18.75" customHeight="1" x14ac:dyDescent="0.2">
      <c r="A15" s="29" t="s">
        <v>43</v>
      </c>
      <c r="B15" s="60">
        <v>25</v>
      </c>
      <c r="C15" s="61" t="s">
        <v>50</v>
      </c>
      <c r="D15" s="61" t="s">
        <v>220</v>
      </c>
      <c r="E15" s="61" t="s">
        <v>221</v>
      </c>
      <c r="F15" s="45" t="s">
        <v>2</v>
      </c>
      <c r="G15" s="43">
        <v>41983</v>
      </c>
      <c r="H15" s="60">
        <v>11</v>
      </c>
      <c r="I15" s="60">
        <v>18</v>
      </c>
      <c r="J15" s="60">
        <v>16</v>
      </c>
      <c r="K15" s="60">
        <v>16</v>
      </c>
      <c r="L15" s="30">
        <v>20</v>
      </c>
      <c r="M15" s="120">
        <f t="shared" si="4"/>
        <v>81</v>
      </c>
      <c r="N15" s="62">
        <f t="shared" si="5"/>
        <v>0</v>
      </c>
      <c r="O15" s="32">
        <f t="shared" si="2"/>
        <v>0.81</v>
      </c>
      <c r="P15" s="31" t="str">
        <f t="shared" si="3"/>
        <v>sehr gut</v>
      </c>
      <c r="Q15" s="33">
        <f t="shared" si="6"/>
        <v>9</v>
      </c>
    </row>
    <row r="16" spans="1:32" s="34" customFormat="1" ht="18.75" customHeight="1" x14ac:dyDescent="0.2">
      <c r="A16" s="88" t="s">
        <v>43</v>
      </c>
      <c r="B16" s="89">
        <v>17</v>
      </c>
      <c r="C16" s="90" t="s">
        <v>78</v>
      </c>
      <c r="D16" s="90" t="s">
        <v>222</v>
      </c>
      <c r="E16" s="90" t="s">
        <v>223</v>
      </c>
      <c r="F16" s="101" t="s">
        <v>1</v>
      </c>
      <c r="G16" s="92">
        <v>41857</v>
      </c>
      <c r="H16" s="89">
        <v>19</v>
      </c>
      <c r="I16" s="89">
        <v>15</v>
      </c>
      <c r="J16" s="89">
        <v>14</v>
      </c>
      <c r="K16" s="89">
        <v>19</v>
      </c>
      <c r="L16" s="93">
        <v>12</v>
      </c>
      <c r="M16" s="76">
        <f t="shared" si="4"/>
        <v>79</v>
      </c>
      <c r="N16" s="77">
        <f t="shared" si="5"/>
        <v>0</v>
      </c>
      <c r="O16" s="95">
        <f>ROUND(IF(ISNUMBER(H16),M16/(COUNTA(H16:L16)*20),""),2)</f>
        <v>0.79</v>
      </c>
      <c r="P16" s="94" t="str">
        <f>IF(ISNUMBER(H16),IF(N16&gt;0,"n.B",IF(O16&lt;51%,"n.B.",IF(O16&lt;65%,"bestanden",IF(O16&lt;81%,"gut",IF(O16&lt;91%,"sehr gut","vorzüglich"))))),"")</f>
        <v>gut</v>
      </c>
      <c r="Q16" s="96">
        <f t="shared" si="6"/>
        <v>11</v>
      </c>
    </row>
    <row r="17" spans="1:17" s="34" customFormat="1" ht="18.75" customHeight="1" x14ac:dyDescent="0.2">
      <c r="A17" s="29" t="s">
        <v>43</v>
      </c>
      <c r="B17" s="60">
        <v>9</v>
      </c>
      <c r="C17" s="61" t="s">
        <v>58</v>
      </c>
      <c r="D17" s="61" t="s">
        <v>224</v>
      </c>
      <c r="E17" s="61" t="s">
        <v>225</v>
      </c>
      <c r="F17" s="45" t="s">
        <v>19</v>
      </c>
      <c r="G17" s="43">
        <v>41153</v>
      </c>
      <c r="H17" s="60">
        <v>14</v>
      </c>
      <c r="I17" s="60">
        <v>10</v>
      </c>
      <c r="J17" s="60">
        <v>14</v>
      </c>
      <c r="K17" s="60">
        <v>18</v>
      </c>
      <c r="L17" s="30">
        <v>20</v>
      </c>
      <c r="M17" s="120">
        <f t="shared" si="4"/>
        <v>76</v>
      </c>
      <c r="N17" s="62">
        <f t="shared" si="5"/>
        <v>0</v>
      </c>
      <c r="O17" s="32">
        <f t="shared" si="2"/>
        <v>0.76</v>
      </c>
      <c r="P17" s="31" t="str">
        <f t="shared" si="3"/>
        <v>gut</v>
      </c>
      <c r="Q17" s="33">
        <f t="shared" si="6"/>
        <v>12</v>
      </c>
    </row>
    <row r="18" spans="1:17" s="34" customFormat="1" ht="18.75" customHeight="1" x14ac:dyDescent="0.2">
      <c r="A18" s="88" t="s">
        <v>43</v>
      </c>
      <c r="B18" s="89">
        <v>13</v>
      </c>
      <c r="C18" s="90" t="s">
        <v>65</v>
      </c>
      <c r="D18" s="90" t="s">
        <v>226</v>
      </c>
      <c r="E18" s="90" t="s">
        <v>227</v>
      </c>
      <c r="F18" s="101" t="s">
        <v>5</v>
      </c>
      <c r="G18" s="92">
        <v>41305</v>
      </c>
      <c r="H18" s="89">
        <v>20</v>
      </c>
      <c r="I18" s="89">
        <v>14</v>
      </c>
      <c r="J18" s="89">
        <v>12</v>
      </c>
      <c r="K18" s="89">
        <v>16</v>
      </c>
      <c r="L18" s="93">
        <v>12</v>
      </c>
      <c r="M18" s="76">
        <f t="shared" si="4"/>
        <v>74</v>
      </c>
      <c r="N18" s="77">
        <f t="shared" si="5"/>
        <v>0</v>
      </c>
      <c r="O18" s="95">
        <f t="shared" si="2"/>
        <v>0.74</v>
      </c>
      <c r="P18" s="94" t="str">
        <f t="shared" si="3"/>
        <v>gut</v>
      </c>
      <c r="Q18" s="96">
        <f t="shared" si="6"/>
        <v>13</v>
      </c>
    </row>
    <row r="19" spans="1:17" s="34" customFormat="1" ht="18.75" customHeight="1" x14ac:dyDescent="0.2">
      <c r="A19" s="29" t="s">
        <v>43</v>
      </c>
      <c r="B19" s="60">
        <v>40</v>
      </c>
      <c r="C19" s="61" t="s">
        <v>105</v>
      </c>
      <c r="D19" s="61" t="s">
        <v>228</v>
      </c>
      <c r="E19" s="61" t="s">
        <v>229</v>
      </c>
      <c r="F19" s="45" t="s">
        <v>2</v>
      </c>
      <c r="G19" s="43">
        <v>42136</v>
      </c>
      <c r="H19" s="60">
        <v>10</v>
      </c>
      <c r="I19" s="60">
        <v>16</v>
      </c>
      <c r="J19" s="60">
        <v>12</v>
      </c>
      <c r="K19" s="60">
        <v>16</v>
      </c>
      <c r="L19" s="30">
        <v>17</v>
      </c>
      <c r="M19" s="120">
        <f t="shared" si="4"/>
        <v>71</v>
      </c>
      <c r="N19" s="62">
        <f t="shared" si="5"/>
        <v>0</v>
      </c>
      <c r="O19" s="32">
        <f>ROUND(IF(ISNUMBER(H19),M19/(COUNTA(H19:L19)*20),""),2)</f>
        <v>0.71</v>
      </c>
      <c r="P19" s="31" t="str">
        <f>IF(ISNUMBER(H19),IF(N19&gt;0,"n.B",IF(O19&lt;51%,"n.B.",IF(O19&lt;65%,"bestanden",IF(O19&lt;81%,"gut",IF(O19&lt;91%,"sehr gut","vorzüglich"))))),"")</f>
        <v>gut</v>
      </c>
      <c r="Q19" s="33">
        <f t="shared" si="6"/>
        <v>14</v>
      </c>
    </row>
    <row r="20" spans="1:17" s="34" customFormat="1" ht="18.75" customHeight="1" x14ac:dyDescent="0.2">
      <c r="A20" s="88" t="s">
        <v>43</v>
      </c>
      <c r="B20" s="89">
        <v>6</v>
      </c>
      <c r="C20" s="90" t="s">
        <v>164</v>
      </c>
      <c r="D20" s="90" t="s">
        <v>165</v>
      </c>
      <c r="E20" s="90" t="s">
        <v>230</v>
      </c>
      <c r="F20" s="101" t="s">
        <v>27</v>
      </c>
      <c r="G20" s="92">
        <v>42333</v>
      </c>
      <c r="H20" s="89">
        <v>14</v>
      </c>
      <c r="I20" s="89">
        <v>8</v>
      </c>
      <c r="J20" s="89">
        <v>16</v>
      </c>
      <c r="K20" s="89">
        <v>16</v>
      </c>
      <c r="L20" s="93">
        <v>15</v>
      </c>
      <c r="M20" s="76">
        <f t="shared" si="4"/>
        <v>69</v>
      </c>
      <c r="N20" s="77">
        <f t="shared" si="5"/>
        <v>0</v>
      </c>
      <c r="O20" s="95">
        <f t="shared" si="2"/>
        <v>0.69</v>
      </c>
      <c r="P20" s="94" t="str">
        <f t="shared" si="3"/>
        <v>gut</v>
      </c>
      <c r="Q20" s="96">
        <f t="shared" si="6"/>
        <v>15</v>
      </c>
    </row>
    <row r="21" spans="1:17" s="34" customFormat="1" ht="18.75" customHeight="1" x14ac:dyDescent="0.2">
      <c r="A21" s="29" t="s">
        <v>43</v>
      </c>
      <c r="B21" s="60">
        <v>7</v>
      </c>
      <c r="C21" s="61" t="s">
        <v>210</v>
      </c>
      <c r="D21" s="61" t="s">
        <v>231</v>
      </c>
      <c r="E21" s="61" t="s">
        <v>232</v>
      </c>
      <c r="F21" s="45" t="s">
        <v>4</v>
      </c>
      <c r="G21" s="43">
        <v>42087</v>
      </c>
      <c r="H21" s="60">
        <v>6</v>
      </c>
      <c r="I21" s="60">
        <v>20</v>
      </c>
      <c r="J21" s="60">
        <v>18</v>
      </c>
      <c r="K21" s="60">
        <v>13</v>
      </c>
      <c r="L21" s="30">
        <v>12</v>
      </c>
      <c r="M21" s="120">
        <f t="shared" si="4"/>
        <v>69</v>
      </c>
      <c r="N21" s="62">
        <f t="shared" si="5"/>
        <v>0</v>
      </c>
      <c r="O21" s="32">
        <f t="shared" si="2"/>
        <v>0.69</v>
      </c>
      <c r="P21" s="31" t="str">
        <f t="shared" si="3"/>
        <v>gut</v>
      </c>
      <c r="Q21" s="33">
        <f t="shared" si="6"/>
        <v>15</v>
      </c>
    </row>
    <row r="22" spans="1:17" s="34" customFormat="1" ht="18.75" customHeight="1" x14ac:dyDescent="0.2">
      <c r="A22" s="88" t="s">
        <v>43</v>
      </c>
      <c r="B22" s="89">
        <v>2</v>
      </c>
      <c r="C22" s="90" t="s">
        <v>104</v>
      </c>
      <c r="D22" s="90" t="s">
        <v>113</v>
      </c>
      <c r="E22" s="90" t="s">
        <v>87</v>
      </c>
      <c r="F22" s="101" t="s">
        <v>2</v>
      </c>
      <c r="G22" s="92">
        <v>41734</v>
      </c>
      <c r="H22" s="89">
        <v>8</v>
      </c>
      <c r="I22" s="89">
        <v>18</v>
      </c>
      <c r="J22" s="89">
        <v>18</v>
      </c>
      <c r="K22" s="89">
        <v>7</v>
      </c>
      <c r="L22" s="93">
        <v>18</v>
      </c>
      <c r="M22" s="76">
        <f t="shared" si="4"/>
        <v>69</v>
      </c>
      <c r="N22" s="77">
        <f t="shared" si="5"/>
        <v>0</v>
      </c>
      <c r="O22" s="95">
        <f t="shared" si="2"/>
        <v>0.69</v>
      </c>
      <c r="P22" s="94" t="str">
        <f t="shared" si="3"/>
        <v>gut</v>
      </c>
      <c r="Q22" s="96">
        <f>IF(ISNUMBER(H22),IF(N22&gt;0,"",RANK(M22,$M$6:$M$23)),"")</f>
        <v>15</v>
      </c>
    </row>
    <row r="23" spans="1:17" s="34" customFormat="1" ht="18.75" customHeight="1" x14ac:dyDescent="0.2">
      <c r="A23" s="29" t="s">
        <v>43</v>
      </c>
      <c r="B23" s="60">
        <v>28</v>
      </c>
      <c r="C23" s="61" t="s">
        <v>26</v>
      </c>
      <c r="D23" s="61" t="s">
        <v>233</v>
      </c>
      <c r="E23" s="61" t="s">
        <v>234</v>
      </c>
      <c r="F23" s="45" t="s">
        <v>1</v>
      </c>
      <c r="G23" s="43">
        <v>42357</v>
      </c>
      <c r="H23" s="60">
        <v>10</v>
      </c>
      <c r="I23" s="60">
        <v>12</v>
      </c>
      <c r="J23" s="60">
        <v>14</v>
      </c>
      <c r="K23" s="60">
        <v>15</v>
      </c>
      <c r="L23" s="30">
        <v>17</v>
      </c>
      <c r="M23" s="120">
        <f t="shared" si="4"/>
        <v>68</v>
      </c>
      <c r="N23" s="62">
        <f t="shared" si="5"/>
        <v>0</v>
      </c>
      <c r="O23" s="32">
        <f t="shared" si="2"/>
        <v>0.68</v>
      </c>
      <c r="P23" s="31" t="str">
        <f t="shared" si="3"/>
        <v>gut</v>
      </c>
      <c r="Q23" s="33">
        <f>IF(ISNUMBER(H23),IF(N23&gt;0,"",RANK(M23,$M$6:$M$23)),"")</f>
        <v>18</v>
      </c>
    </row>
    <row r="24" spans="1:17" s="34" customFormat="1" ht="18.75" customHeight="1" x14ac:dyDescent="0.2">
      <c r="A24" s="102" t="s">
        <v>43</v>
      </c>
      <c r="B24" s="103">
        <v>8</v>
      </c>
      <c r="C24" s="104" t="s">
        <v>235</v>
      </c>
      <c r="D24" s="104" t="s">
        <v>236</v>
      </c>
      <c r="E24" s="104" t="s">
        <v>237</v>
      </c>
      <c r="F24" s="105" t="s">
        <v>19</v>
      </c>
      <c r="G24" s="106">
        <v>42051</v>
      </c>
      <c r="H24" s="103">
        <v>19</v>
      </c>
      <c r="I24" s="103">
        <v>12</v>
      </c>
      <c r="J24" s="103">
        <v>16</v>
      </c>
      <c r="K24" s="103">
        <v>20</v>
      </c>
      <c r="L24" s="107">
        <v>0</v>
      </c>
      <c r="M24" s="137">
        <f t="shared" si="4"/>
        <v>67</v>
      </c>
      <c r="N24" s="136">
        <f t="shared" si="5"/>
        <v>1</v>
      </c>
      <c r="O24" s="109">
        <f t="shared" si="2"/>
        <v>0.67</v>
      </c>
      <c r="P24" s="108" t="str">
        <f t="shared" si="3"/>
        <v>n.B</v>
      </c>
      <c r="Q24" s="110" t="str">
        <f t="shared" ref="Q24:Q28" si="11">IF(ISNUMBER(H24),IF(N24&gt;0,"",RANK(M24,$M$6:$M$28)),"")</f>
        <v/>
      </c>
    </row>
    <row r="25" spans="1:17" s="34" customFormat="1" ht="18.75" customHeight="1" x14ac:dyDescent="0.2">
      <c r="A25" s="102" t="s">
        <v>43</v>
      </c>
      <c r="B25" s="103">
        <v>29</v>
      </c>
      <c r="C25" s="104" t="s">
        <v>238</v>
      </c>
      <c r="D25" s="104" t="s">
        <v>239</v>
      </c>
      <c r="E25" s="104" t="s">
        <v>240</v>
      </c>
      <c r="F25" s="105" t="s">
        <v>1</v>
      </c>
      <c r="G25" s="106">
        <v>41573</v>
      </c>
      <c r="H25" s="103">
        <v>19</v>
      </c>
      <c r="I25" s="103">
        <v>19</v>
      </c>
      <c r="J25" s="103">
        <v>0</v>
      </c>
      <c r="K25" s="103">
        <v>18</v>
      </c>
      <c r="L25" s="107">
        <v>10</v>
      </c>
      <c r="M25" s="135">
        <f t="shared" si="4"/>
        <v>66</v>
      </c>
      <c r="N25" s="136">
        <f t="shared" si="5"/>
        <v>1</v>
      </c>
      <c r="O25" s="109">
        <f t="shared" si="2"/>
        <v>0.66</v>
      </c>
      <c r="P25" s="108" t="str">
        <f t="shared" si="3"/>
        <v>n.B</v>
      </c>
      <c r="Q25" s="110" t="str">
        <f t="shared" si="11"/>
        <v/>
      </c>
    </row>
    <row r="26" spans="1:17" s="34" customFormat="1" ht="18.75" customHeight="1" x14ac:dyDescent="0.2">
      <c r="A26" s="102" t="s">
        <v>43</v>
      </c>
      <c r="B26" s="103">
        <v>20</v>
      </c>
      <c r="C26" s="104" t="s">
        <v>128</v>
      </c>
      <c r="D26" s="104" t="s">
        <v>130</v>
      </c>
      <c r="E26" s="104" t="s">
        <v>241</v>
      </c>
      <c r="F26" s="105" t="s">
        <v>190</v>
      </c>
      <c r="G26" s="106">
        <v>41791</v>
      </c>
      <c r="H26" s="103">
        <v>15</v>
      </c>
      <c r="I26" s="103">
        <v>18</v>
      </c>
      <c r="J26" s="103">
        <v>0</v>
      </c>
      <c r="K26" s="103">
        <v>16</v>
      </c>
      <c r="L26" s="107">
        <v>14</v>
      </c>
      <c r="M26" s="137">
        <f t="shared" si="4"/>
        <v>63</v>
      </c>
      <c r="N26" s="136">
        <f t="shared" si="5"/>
        <v>1</v>
      </c>
      <c r="O26" s="109">
        <f t="shared" si="2"/>
        <v>0.63</v>
      </c>
      <c r="P26" s="108" t="str">
        <f t="shared" si="3"/>
        <v>n.B</v>
      </c>
      <c r="Q26" s="110" t="str">
        <f t="shared" si="11"/>
        <v/>
      </c>
    </row>
    <row r="27" spans="1:17" s="34" customFormat="1" ht="18.75" customHeight="1" x14ac:dyDescent="0.2">
      <c r="A27" s="102" t="s">
        <v>43</v>
      </c>
      <c r="B27" s="103">
        <v>19</v>
      </c>
      <c r="C27" s="104" t="s">
        <v>242</v>
      </c>
      <c r="D27" s="104" t="s">
        <v>243</v>
      </c>
      <c r="E27" s="104" t="s">
        <v>244</v>
      </c>
      <c r="F27" s="105" t="s">
        <v>5</v>
      </c>
      <c r="G27" s="106">
        <v>42115</v>
      </c>
      <c r="H27" s="103">
        <v>20</v>
      </c>
      <c r="I27" s="103">
        <v>16</v>
      </c>
      <c r="J27" s="103">
        <v>14</v>
      </c>
      <c r="K27" s="103">
        <v>11</v>
      </c>
      <c r="L27" s="107">
        <v>0</v>
      </c>
      <c r="M27" s="135">
        <f t="shared" si="4"/>
        <v>61</v>
      </c>
      <c r="N27" s="136">
        <f t="shared" si="5"/>
        <v>1</v>
      </c>
      <c r="O27" s="109">
        <f>ROUND(IF(ISNUMBER(H27),M27/(COUNTA(H27:L27)*20),""),2)</f>
        <v>0.61</v>
      </c>
      <c r="P27" s="108" t="str">
        <f>IF(ISNUMBER(H27),IF(N27&gt;0,"n.B",IF(O27&lt;51%,"n.B.",IF(O27&lt;65%,"bestanden",IF(O27&lt;81%,"gut",IF(O27&lt;91%,"sehr gut","vorzüglich"))))),"")</f>
        <v>n.B</v>
      </c>
      <c r="Q27" s="110" t="str">
        <f t="shared" si="11"/>
        <v/>
      </c>
    </row>
    <row r="28" spans="1:17" s="34" customFormat="1" ht="18.75" customHeight="1" x14ac:dyDescent="0.2">
      <c r="A28" s="102" t="s">
        <v>43</v>
      </c>
      <c r="B28" s="103">
        <v>10</v>
      </c>
      <c r="C28" s="104" t="s">
        <v>245</v>
      </c>
      <c r="D28" s="104" t="s">
        <v>246</v>
      </c>
      <c r="E28" s="104" t="s">
        <v>247</v>
      </c>
      <c r="F28" s="105" t="s">
        <v>5</v>
      </c>
      <c r="G28" s="106">
        <v>41948</v>
      </c>
      <c r="H28" s="103">
        <v>20</v>
      </c>
      <c r="I28" s="103">
        <v>12</v>
      </c>
      <c r="J28" s="103">
        <v>0</v>
      </c>
      <c r="K28" s="103">
        <v>15</v>
      </c>
      <c r="L28" s="107">
        <v>12</v>
      </c>
      <c r="M28" s="137">
        <f t="shared" si="4"/>
        <v>59</v>
      </c>
      <c r="N28" s="136">
        <f t="shared" si="5"/>
        <v>1</v>
      </c>
      <c r="O28" s="109">
        <f t="shared" si="2"/>
        <v>0.59</v>
      </c>
      <c r="P28" s="108" t="str">
        <f t="shared" si="3"/>
        <v>n.B</v>
      </c>
      <c r="Q28" s="110" t="str">
        <f t="shared" si="11"/>
        <v/>
      </c>
    </row>
    <row r="29" spans="1:17" s="34" customFormat="1" ht="18.75" customHeight="1" x14ac:dyDescent="0.2">
      <c r="A29" s="102" t="s">
        <v>43</v>
      </c>
      <c r="B29" s="103">
        <v>38</v>
      </c>
      <c r="C29" s="104" t="s">
        <v>242</v>
      </c>
      <c r="D29" s="104" t="s">
        <v>112</v>
      </c>
      <c r="E29" s="104" t="s">
        <v>248</v>
      </c>
      <c r="F29" s="105" t="s">
        <v>5</v>
      </c>
      <c r="G29" s="106">
        <v>40823</v>
      </c>
      <c r="H29" s="103">
        <v>17</v>
      </c>
      <c r="I29" s="103">
        <v>10</v>
      </c>
      <c r="J29" s="103">
        <v>14</v>
      </c>
      <c r="K29" s="103">
        <v>13</v>
      </c>
      <c r="L29" s="107">
        <v>0</v>
      </c>
      <c r="M29" s="135">
        <f t="shared" si="4"/>
        <v>54</v>
      </c>
      <c r="N29" s="136">
        <f t="shared" si="5"/>
        <v>1</v>
      </c>
      <c r="O29" s="109">
        <f>ROUND(IF(ISNUMBER(H29),M29/(COUNTA(H29:L29)*20),""),2)</f>
        <v>0.54</v>
      </c>
      <c r="P29" s="108" t="str">
        <f>IF(ISNUMBER(H29),IF(N29&gt;0,"n.B",IF(O29&lt;51%,"n.B.",IF(O29&lt;65%,"bestanden",IF(O29&lt;81%,"gut",IF(O29&lt;91%,"sehr gut","vorzüglich"))))),"")</f>
        <v>n.B</v>
      </c>
      <c r="Q29" s="110" t="str">
        <f t="shared" ref="Q29:Q36" si="12">IF(ISNUMBER(H29),IF(N29&gt;0,"",RANK(M29,$M$6:$M$37)),"")</f>
        <v/>
      </c>
    </row>
    <row r="30" spans="1:17" s="34" customFormat="1" ht="18.75" customHeight="1" x14ac:dyDescent="0.2">
      <c r="A30" s="102" t="s">
        <v>43</v>
      </c>
      <c r="B30" s="103">
        <v>32</v>
      </c>
      <c r="C30" s="104" t="s">
        <v>44</v>
      </c>
      <c r="D30" s="104" t="s">
        <v>249</v>
      </c>
      <c r="E30" s="104" t="s">
        <v>250</v>
      </c>
      <c r="F30" s="105" t="s">
        <v>5</v>
      </c>
      <c r="G30" s="106">
        <v>42357</v>
      </c>
      <c r="H30" s="103">
        <v>17</v>
      </c>
      <c r="I30" s="103">
        <v>0</v>
      </c>
      <c r="J30" s="103">
        <v>0</v>
      </c>
      <c r="K30" s="103">
        <v>15</v>
      </c>
      <c r="L30" s="107">
        <v>20</v>
      </c>
      <c r="M30" s="137">
        <f t="shared" si="4"/>
        <v>52</v>
      </c>
      <c r="N30" s="136">
        <f t="shared" si="5"/>
        <v>2</v>
      </c>
      <c r="O30" s="109">
        <f t="shared" si="2"/>
        <v>0.52</v>
      </c>
      <c r="P30" s="108" t="str">
        <f t="shared" si="3"/>
        <v>n.B</v>
      </c>
      <c r="Q30" s="110" t="str">
        <f t="shared" si="12"/>
        <v/>
      </c>
    </row>
    <row r="31" spans="1:17" s="34" customFormat="1" ht="18.75" customHeight="1" x14ac:dyDescent="0.2">
      <c r="A31" s="102" t="s">
        <v>43</v>
      </c>
      <c r="B31" s="103">
        <v>5</v>
      </c>
      <c r="C31" s="104" t="s">
        <v>251</v>
      </c>
      <c r="D31" s="104" t="s">
        <v>252</v>
      </c>
      <c r="E31" s="104" t="s">
        <v>253</v>
      </c>
      <c r="F31" s="105" t="s">
        <v>5</v>
      </c>
      <c r="G31" s="106">
        <v>41738</v>
      </c>
      <c r="H31" s="103">
        <v>11</v>
      </c>
      <c r="I31" s="103">
        <v>0</v>
      </c>
      <c r="J31" s="103">
        <v>18</v>
      </c>
      <c r="K31" s="103">
        <v>16</v>
      </c>
      <c r="L31" s="107">
        <v>0</v>
      </c>
      <c r="M31" s="135">
        <f t="shared" si="4"/>
        <v>45</v>
      </c>
      <c r="N31" s="136">
        <f t="shared" si="5"/>
        <v>2</v>
      </c>
      <c r="O31" s="109">
        <f t="shared" si="2"/>
        <v>0.45</v>
      </c>
      <c r="P31" s="108" t="str">
        <f t="shared" si="3"/>
        <v>n.B</v>
      </c>
      <c r="Q31" s="110" t="str">
        <f t="shared" si="12"/>
        <v/>
      </c>
    </row>
    <row r="32" spans="1:17" s="34" customFormat="1" ht="18.75" customHeight="1" x14ac:dyDescent="0.2">
      <c r="A32" s="102" t="s">
        <v>43</v>
      </c>
      <c r="B32" s="103">
        <v>34</v>
      </c>
      <c r="C32" s="104" t="s">
        <v>127</v>
      </c>
      <c r="D32" s="104" t="s">
        <v>215</v>
      </c>
      <c r="E32" s="104" t="s">
        <v>254</v>
      </c>
      <c r="F32" s="105" t="s">
        <v>190</v>
      </c>
      <c r="G32" s="106">
        <v>42531</v>
      </c>
      <c r="H32" s="103">
        <v>0</v>
      </c>
      <c r="I32" s="103">
        <v>15</v>
      </c>
      <c r="J32" s="103">
        <v>14</v>
      </c>
      <c r="K32" s="103">
        <v>15</v>
      </c>
      <c r="L32" s="107">
        <v>0</v>
      </c>
      <c r="M32" s="137">
        <f t="shared" si="4"/>
        <v>44</v>
      </c>
      <c r="N32" s="136">
        <f t="shared" si="5"/>
        <v>2</v>
      </c>
      <c r="O32" s="109">
        <f t="shared" ref="O32:O45" si="13">ROUND(IF(ISNUMBER(H32),M32/(COUNTA(H32:L32)*20),""),2)</f>
        <v>0.44</v>
      </c>
      <c r="P32" s="108" t="str">
        <f t="shared" ref="P32:P45" si="14">IF(ISNUMBER(H32),IF(N32&gt;0,"n.B",IF(O32&lt;51%,"n.B.",IF(O32&lt;65%,"bestanden",IF(O32&lt;81%,"gut",IF(O32&lt;91%,"sehr gut","vorzüglich"))))),"")</f>
        <v>n.B</v>
      </c>
      <c r="Q32" s="110" t="str">
        <f t="shared" si="12"/>
        <v/>
      </c>
    </row>
    <row r="33" spans="1:17" s="34" customFormat="1" ht="18.75" customHeight="1" x14ac:dyDescent="0.2">
      <c r="A33" s="102" t="s">
        <v>43</v>
      </c>
      <c r="B33" s="103">
        <v>14</v>
      </c>
      <c r="C33" s="104" t="s">
        <v>255</v>
      </c>
      <c r="D33" s="104" t="s">
        <v>256</v>
      </c>
      <c r="E33" s="104" t="s">
        <v>257</v>
      </c>
      <c r="F33" s="105" t="s">
        <v>1</v>
      </c>
      <c r="G33" s="106">
        <v>42147</v>
      </c>
      <c r="H33" s="103">
        <v>18</v>
      </c>
      <c r="I33" s="103">
        <v>10</v>
      </c>
      <c r="J33" s="103">
        <v>0</v>
      </c>
      <c r="K33" s="103">
        <v>12</v>
      </c>
      <c r="L33" s="107">
        <v>0</v>
      </c>
      <c r="M33" s="135">
        <f t="shared" si="4"/>
        <v>40</v>
      </c>
      <c r="N33" s="136">
        <f t="shared" si="5"/>
        <v>2</v>
      </c>
      <c r="O33" s="109">
        <f t="shared" si="13"/>
        <v>0.4</v>
      </c>
      <c r="P33" s="108" t="str">
        <f t="shared" si="14"/>
        <v>n.B</v>
      </c>
      <c r="Q33" s="110" t="str">
        <f t="shared" si="12"/>
        <v/>
      </c>
    </row>
    <row r="34" spans="1:17" s="34" customFormat="1" ht="18.75" customHeight="1" x14ac:dyDescent="0.2">
      <c r="A34" s="102" t="s">
        <v>43</v>
      </c>
      <c r="B34" s="103">
        <v>4</v>
      </c>
      <c r="C34" s="104" t="s">
        <v>258</v>
      </c>
      <c r="D34" s="104" t="s">
        <v>259</v>
      </c>
      <c r="E34" s="104" t="s">
        <v>260</v>
      </c>
      <c r="F34" s="105" t="s">
        <v>1</v>
      </c>
      <c r="G34" s="106">
        <v>41788</v>
      </c>
      <c r="H34" s="103">
        <v>11</v>
      </c>
      <c r="I34" s="103">
        <v>0</v>
      </c>
      <c r="J34" s="103">
        <v>18</v>
      </c>
      <c r="K34" s="103">
        <v>11</v>
      </c>
      <c r="L34" s="107">
        <v>0</v>
      </c>
      <c r="M34" s="137">
        <f t="shared" si="4"/>
        <v>40</v>
      </c>
      <c r="N34" s="136">
        <f t="shared" si="5"/>
        <v>2</v>
      </c>
      <c r="O34" s="109">
        <f t="shared" si="13"/>
        <v>0.4</v>
      </c>
      <c r="P34" s="108" t="str">
        <f t="shared" si="14"/>
        <v>n.B</v>
      </c>
      <c r="Q34" s="110" t="str">
        <f t="shared" si="12"/>
        <v/>
      </c>
    </row>
    <row r="35" spans="1:17" s="34" customFormat="1" ht="18.75" customHeight="1" x14ac:dyDescent="0.2">
      <c r="A35" s="102" t="s">
        <v>43</v>
      </c>
      <c r="B35" s="103">
        <v>15</v>
      </c>
      <c r="C35" s="104" t="s">
        <v>261</v>
      </c>
      <c r="D35" s="104" t="s">
        <v>262</v>
      </c>
      <c r="E35" s="104" t="s">
        <v>263</v>
      </c>
      <c r="F35" s="105" t="s">
        <v>5</v>
      </c>
      <c r="G35" s="106">
        <v>41129</v>
      </c>
      <c r="H35" s="103">
        <v>20</v>
      </c>
      <c r="I35" s="103">
        <v>0</v>
      </c>
      <c r="J35" s="103">
        <v>12</v>
      </c>
      <c r="K35" s="103">
        <v>8</v>
      </c>
      <c r="L35" s="107">
        <v>0</v>
      </c>
      <c r="M35" s="135">
        <f t="shared" si="4"/>
        <v>40</v>
      </c>
      <c r="N35" s="136">
        <f t="shared" si="5"/>
        <v>2</v>
      </c>
      <c r="O35" s="109">
        <f t="shared" si="13"/>
        <v>0.4</v>
      </c>
      <c r="P35" s="108" t="str">
        <f t="shared" si="14"/>
        <v>n.B</v>
      </c>
      <c r="Q35" s="110" t="str">
        <f t="shared" si="12"/>
        <v/>
      </c>
    </row>
    <row r="36" spans="1:17" s="34" customFormat="1" ht="18.75" customHeight="1" x14ac:dyDescent="0.2">
      <c r="A36" s="102" t="s">
        <v>43</v>
      </c>
      <c r="B36" s="103">
        <v>26</v>
      </c>
      <c r="C36" s="104" t="s">
        <v>73</v>
      </c>
      <c r="D36" s="104" t="s">
        <v>264</v>
      </c>
      <c r="E36" s="104" t="s">
        <v>265</v>
      </c>
      <c r="F36" s="105" t="s">
        <v>190</v>
      </c>
      <c r="G36" s="106">
        <v>42032</v>
      </c>
      <c r="H36" s="103">
        <v>11</v>
      </c>
      <c r="I36" s="103">
        <v>8</v>
      </c>
      <c r="J36" s="103">
        <v>0</v>
      </c>
      <c r="K36" s="103">
        <v>17</v>
      </c>
      <c r="L36" s="107">
        <v>0</v>
      </c>
      <c r="M36" s="137">
        <f t="shared" si="4"/>
        <v>36</v>
      </c>
      <c r="N36" s="136">
        <f t="shared" si="5"/>
        <v>2</v>
      </c>
      <c r="O36" s="109">
        <f t="shared" si="13"/>
        <v>0.36</v>
      </c>
      <c r="P36" s="108" t="str">
        <f t="shared" si="14"/>
        <v>n.B</v>
      </c>
      <c r="Q36" s="110" t="str">
        <f t="shared" si="12"/>
        <v/>
      </c>
    </row>
    <row r="37" spans="1:17" s="34" customFormat="1" ht="18.75" customHeight="1" x14ac:dyDescent="0.2">
      <c r="A37" s="102" t="s">
        <v>43</v>
      </c>
      <c r="B37" s="103">
        <v>3</v>
      </c>
      <c r="C37" s="104" t="s">
        <v>266</v>
      </c>
      <c r="D37" s="104" t="s">
        <v>267</v>
      </c>
      <c r="E37" s="104" t="s">
        <v>268</v>
      </c>
      <c r="F37" s="105" t="s">
        <v>5</v>
      </c>
      <c r="G37" s="106">
        <v>40684</v>
      </c>
      <c r="H37" s="103">
        <v>6</v>
      </c>
      <c r="I37" s="103">
        <v>0</v>
      </c>
      <c r="J37" s="103">
        <v>10</v>
      </c>
      <c r="K37" s="103">
        <v>13</v>
      </c>
      <c r="L37" s="107">
        <v>0</v>
      </c>
      <c r="M37" s="135">
        <f t="shared" si="4"/>
        <v>29</v>
      </c>
      <c r="N37" s="136">
        <f t="shared" si="5"/>
        <v>2</v>
      </c>
      <c r="O37" s="109">
        <f t="shared" si="13"/>
        <v>0.28999999999999998</v>
      </c>
      <c r="P37" s="108" t="str">
        <f t="shared" si="14"/>
        <v>n.B</v>
      </c>
      <c r="Q37" s="110" t="str">
        <f>IF(ISNUMBER(H37),IF(N37&gt;0,"",RANK(M37,$M$6:$M$31)),"")</f>
        <v/>
      </c>
    </row>
    <row r="38" spans="1:17" s="34" customFormat="1" ht="18.75" customHeight="1" x14ac:dyDescent="0.2">
      <c r="A38" s="102" t="s">
        <v>43</v>
      </c>
      <c r="B38" s="103">
        <v>27</v>
      </c>
      <c r="C38" s="104" t="s">
        <v>269</v>
      </c>
      <c r="D38" s="104" t="s">
        <v>270</v>
      </c>
      <c r="E38" s="104" t="s">
        <v>271</v>
      </c>
      <c r="F38" s="105" t="s">
        <v>5</v>
      </c>
      <c r="G38" s="106">
        <v>41091</v>
      </c>
      <c r="H38" s="103">
        <v>10</v>
      </c>
      <c r="I38" s="103">
        <v>0</v>
      </c>
      <c r="J38" s="103">
        <v>0</v>
      </c>
      <c r="K38" s="103">
        <v>17</v>
      </c>
      <c r="L38" s="107">
        <v>0</v>
      </c>
      <c r="M38" s="137">
        <f t="shared" si="4"/>
        <v>27</v>
      </c>
      <c r="N38" s="136">
        <f t="shared" si="5"/>
        <v>3</v>
      </c>
      <c r="O38" s="109">
        <f t="shared" si="13"/>
        <v>0.27</v>
      </c>
      <c r="P38" s="108" t="str">
        <f t="shared" si="14"/>
        <v>n.B</v>
      </c>
      <c r="Q38" s="110" t="str">
        <f>IF(ISNUMBER(H38),IF(N38&gt;0,"",RANK(M38,$M$6:$M$31)),"")</f>
        <v/>
      </c>
    </row>
    <row r="39" spans="1:17" s="34" customFormat="1" ht="18.75" customHeight="1" x14ac:dyDescent="0.2">
      <c r="A39" s="102" t="s">
        <v>43</v>
      </c>
      <c r="B39" s="103">
        <v>24</v>
      </c>
      <c r="C39" s="104" t="s">
        <v>272</v>
      </c>
      <c r="D39" s="104" t="s">
        <v>273</v>
      </c>
      <c r="E39" s="104" t="s">
        <v>274</v>
      </c>
      <c r="F39" s="105" t="s">
        <v>19</v>
      </c>
      <c r="G39" s="106">
        <v>42373</v>
      </c>
      <c r="H39" s="103">
        <v>10</v>
      </c>
      <c r="I39" s="103">
        <v>0</v>
      </c>
      <c r="J39" s="103">
        <v>0</v>
      </c>
      <c r="K39" s="103">
        <v>8</v>
      </c>
      <c r="L39" s="107">
        <v>0</v>
      </c>
      <c r="M39" s="135">
        <f t="shared" si="4"/>
        <v>18</v>
      </c>
      <c r="N39" s="136">
        <f t="shared" si="5"/>
        <v>3</v>
      </c>
      <c r="O39" s="109">
        <f t="shared" si="13"/>
        <v>0.18</v>
      </c>
      <c r="P39" s="108" t="str">
        <f t="shared" si="14"/>
        <v>n.B</v>
      </c>
      <c r="Q39" s="110" t="str">
        <f>IF(ISNUMBER(H39),IF(N39&gt;0,"",RANK(M39,$M$6:$M$31)),"")</f>
        <v/>
      </c>
    </row>
    <row r="40" spans="1:17" s="34" customFormat="1" ht="18.75" customHeight="1" x14ac:dyDescent="0.2">
      <c r="A40" s="153" t="s">
        <v>43</v>
      </c>
      <c r="B40" s="165">
        <v>1</v>
      </c>
      <c r="C40" s="166" t="s">
        <v>275</v>
      </c>
      <c r="D40" s="166" t="s">
        <v>276</v>
      </c>
      <c r="E40" s="166" t="s">
        <v>277</v>
      </c>
      <c r="F40" s="154" t="s">
        <v>19</v>
      </c>
      <c r="G40" s="155">
        <v>41881</v>
      </c>
      <c r="H40" s="167" t="s">
        <v>292</v>
      </c>
      <c r="I40" s="165"/>
      <c r="J40" s="165"/>
      <c r="K40" s="165"/>
      <c r="L40" s="156"/>
      <c r="M40" s="168"/>
      <c r="N40" s="169"/>
      <c r="O40" s="158"/>
      <c r="P40" s="157" t="str">
        <f t="shared" si="14"/>
        <v/>
      </c>
      <c r="Q40" s="159" t="str">
        <f>IF(ISNUMBER(H40),IF(N40&gt;0,"",RANK(M40,$M$6:$M$31)),"")</f>
        <v/>
      </c>
    </row>
    <row r="41" spans="1:17" s="34" customFormat="1" ht="18.75" customHeight="1" x14ac:dyDescent="0.2">
      <c r="A41" s="153" t="s">
        <v>43</v>
      </c>
      <c r="B41" s="165">
        <v>31</v>
      </c>
      <c r="C41" s="166" t="s">
        <v>294</v>
      </c>
      <c r="D41" s="166" t="s">
        <v>293</v>
      </c>
      <c r="E41" s="166" t="s">
        <v>278</v>
      </c>
      <c r="F41" s="154" t="s">
        <v>19</v>
      </c>
      <c r="G41" s="155">
        <v>41881</v>
      </c>
      <c r="H41" s="167" t="s">
        <v>292</v>
      </c>
      <c r="I41" s="165"/>
      <c r="J41" s="165"/>
      <c r="K41" s="165"/>
      <c r="L41" s="156"/>
      <c r="M41" s="170"/>
      <c r="N41" s="169"/>
      <c r="O41" s="158"/>
      <c r="P41" s="157" t="str">
        <f t="shared" si="14"/>
        <v/>
      </c>
      <c r="Q41" s="159"/>
    </row>
    <row r="42" spans="1:17" s="34" customFormat="1" ht="18.75" customHeight="1" x14ac:dyDescent="0.2">
      <c r="A42" s="153" t="s">
        <v>43</v>
      </c>
      <c r="B42" s="165">
        <v>23</v>
      </c>
      <c r="C42" s="166" t="s">
        <v>279</v>
      </c>
      <c r="D42" s="166" t="s">
        <v>280</v>
      </c>
      <c r="E42" s="166" t="s">
        <v>281</v>
      </c>
      <c r="F42" s="154" t="s">
        <v>5</v>
      </c>
      <c r="G42" s="155">
        <v>41708</v>
      </c>
      <c r="H42" s="167" t="s">
        <v>292</v>
      </c>
      <c r="I42" s="165"/>
      <c r="J42" s="165"/>
      <c r="K42" s="165"/>
      <c r="L42" s="156"/>
      <c r="M42" s="168"/>
      <c r="N42" s="169"/>
      <c r="O42" s="158"/>
      <c r="P42" s="157" t="str">
        <f t="shared" si="14"/>
        <v/>
      </c>
      <c r="Q42" s="159" t="str">
        <f>IF(ISNUMBER(H42),IF(N42&gt;0,"",RANK(M42,$M$6:$M$31)),"")</f>
        <v/>
      </c>
    </row>
    <row r="43" spans="1:17" s="34" customFormat="1" ht="18.75" customHeight="1" x14ac:dyDescent="0.2">
      <c r="A43" s="153" t="s">
        <v>43</v>
      </c>
      <c r="B43" s="165">
        <v>35</v>
      </c>
      <c r="C43" s="166" t="s">
        <v>282</v>
      </c>
      <c r="D43" s="166" t="s">
        <v>283</v>
      </c>
      <c r="E43" s="166" t="s">
        <v>284</v>
      </c>
      <c r="F43" s="154" t="s">
        <v>19</v>
      </c>
      <c r="G43" s="155">
        <v>41419</v>
      </c>
      <c r="H43" s="167" t="s">
        <v>292</v>
      </c>
      <c r="I43" s="165"/>
      <c r="J43" s="165"/>
      <c r="K43" s="165"/>
      <c r="L43" s="156"/>
      <c r="M43" s="170"/>
      <c r="N43" s="169"/>
      <c r="O43" s="158"/>
      <c r="P43" s="157" t="str">
        <f t="shared" si="14"/>
        <v/>
      </c>
      <c r="Q43" s="159" t="str">
        <f>IF(ISNUMBER(H43),IF(N43&gt;0,"",RANK(M43,$M$6:$M$31)),"")</f>
        <v/>
      </c>
    </row>
    <row r="44" spans="1:17" s="34" customFormat="1" ht="18.75" customHeight="1" x14ac:dyDescent="0.2">
      <c r="A44" s="153" t="s">
        <v>43</v>
      </c>
      <c r="B44" s="172">
        <v>39</v>
      </c>
      <c r="C44" s="173" t="s">
        <v>288</v>
      </c>
      <c r="D44" s="173" t="s">
        <v>289</v>
      </c>
      <c r="E44" s="173" t="s">
        <v>290</v>
      </c>
      <c r="F44" s="154" t="s">
        <v>1</v>
      </c>
      <c r="G44" s="174">
        <v>40886</v>
      </c>
      <c r="H44" s="167" t="s">
        <v>292</v>
      </c>
      <c r="I44" s="172"/>
      <c r="J44" s="172"/>
      <c r="K44" s="172"/>
      <c r="L44" s="175"/>
      <c r="M44" s="170"/>
      <c r="N44" s="169"/>
      <c r="O44" s="158"/>
      <c r="P44" s="176"/>
      <c r="Q44" s="177"/>
    </row>
    <row r="45" spans="1:17" s="34" customFormat="1" ht="18.75" customHeight="1" thickBot="1" x14ac:dyDescent="0.25">
      <c r="A45" s="178" t="s">
        <v>43</v>
      </c>
      <c r="B45" s="179">
        <v>12</v>
      </c>
      <c r="C45" s="180" t="s">
        <v>285</v>
      </c>
      <c r="D45" s="180" t="s">
        <v>286</v>
      </c>
      <c r="E45" s="180" t="s">
        <v>287</v>
      </c>
      <c r="F45" s="181" t="s">
        <v>19</v>
      </c>
      <c r="G45" s="182">
        <v>41057</v>
      </c>
      <c r="H45" s="183" t="s">
        <v>292</v>
      </c>
      <c r="I45" s="179"/>
      <c r="J45" s="179"/>
      <c r="K45" s="179"/>
      <c r="L45" s="184"/>
      <c r="M45" s="185"/>
      <c r="N45" s="186"/>
      <c r="O45" s="187"/>
      <c r="P45" s="188" t="str">
        <f t="shared" si="14"/>
        <v/>
      </c>
      <c r="Q45" s="189" t="str">
        <f>IF(ISNUMBER(H45),IF(N45&gt;0,"",RANK(M45,$M$6:$M$31)),"")</f>
        <v/>
      </c>
    </row>
    <row r="46" spans="1:17" ht="19.5" customHeight="1" x14ac:dyDescent="0.2">
      <c r="A46" s="51"/>
    </row>
  </sheetData>
  <autoFilter ref="A5:Q45">
    <filterColumn colId="0" showButton="0"/>
    <filterColumn colId="2" showButton="0"/>
  </autoFilter>
  <mergeCells count="4">
    <mergeCell ref="A4:E4"/>
    <mergeCell ref="H4:Q4"/>
    <mergeCell ref="A5:B5"/>
    <mergeCell ref="C5:D5"/>
  </mergeCells>
  <printOptions horizontalCentered="1"/>
  <pageMargins left="0.23622047244094491" right="0.23622047244094491" top="0.78740157480314965" bottom="0.15748031496062992" header="0.62992125984251968" footer="0"/>
  <pageSetup paperSize="9" scale="60" orientation="landscape" r:id="rId1"/>
  <headerFooter alignWithMargins="0">
    <oddHeader>&amp;C&amp;"Arial,Fett Kursiv"&amp;14&amp;A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view="pageBreakPreview" zoomScale="80" zoomScaleNormal="86" zoomScaleSheetLayoutView="80" workbookViewId="0">
      <pane ySplit="5" topLeftCell="A6" activePane="bottomLeft" state="frozen"/>
      <selection activeCell="C41" sqref="C41"/>
      <selection pane="bottomLeft" activeCell="C5" sqref="C5:D5"/>
    </sheetView>
  </sheetViews>
  <sheetFormatPr baseColWidth="10" defaultColWidth="14.85546875" defaultRowHeight="19.5" customHeight="1" x14ac:dyDescent="0.2"/>
  <cols>
    <col min="1" max="1" width="3.7109375" style="10" customWidth="1"/>
    <col min="2" max="2" width="5.140625" style="10" bestFit="1" customWidth="1"/>
    <col min="3" max="3" width="15" style="10" bestFit="1" customWidth="1"/>
    <col min="4" max="4" width="19.140625" style="10" bestFit="1" customWidth="1"/>
    <col min="5" max="5" width="36.5703125" style="10" bestFit="1" customWidth="1"/>
    <col min="6" max="6" width="10.140625" style="10" bestFit="1" customWidth="1"/>
    <col min="7" max="7" width="14.28515625" style="10" customWidth="1"/>
    <col min="8" max="12" width="14.85546875" style="10" customWidth="1"/>
    <col min="13" max="13" width="9.42578125" style="10" customWidth="1"/>
    <col min="14" max="14" width="5.42578125" style="10" bestFit="1" customWidth="1"/>
    <col min="15" max="15" width="8" style="10" customWidth="1"/>
    <col min="16" max="16" width="13.42578125" style="10" customWidth="1"/>
    <col min="17" max="17" width="8.5703125" style="10" customWidth="1"/>
    <col min="18" max="16384" width="14.85546875" style="10"/>
  </cols>
  <sheetData>
    <row r="1" spans="1:32" ht="24" customHeight="1" x14ac:dyDescent="0.2">
      <c r="A1" s="2" t="s">
        <v>33</v>
      </c>
      <c r="B1" s="3"/>
      <c r="C1" s="4"/>
      <c r="D1" s="4"/>
      <c r="E1" s="4"/>
      <c r="F1" s="4"/>
      <c r="G1" s="4"/>
      <c r="H1" s="5"/>
      <c r="I1" s="5"/>
      <c r="J1" s="6"/>
      <c r="K1" s="6"/>
      <c r="L1" s="6"/>
      <c r="M1" s="6"/>
      <c r="N1" s="7"/>
      <c r="O1" s="7"/>
      <c r="P1" s="7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4" customHeight="1" x14ac:dyDescent="0.2">
      <c r="A2" s="11" t="s">
        <v>183</v>
      </c>
      <c r="B2" s="12"/>
      <c r="C2" s="13"/>
      <c r="D2" s="13"/>
      <c r="E2" s="13"/>
      <c r="F2" s="13"/>
      <c r="G2" s="134" t="s">
        <v>184</v>
      </c>
      <c r="H2" s="14"/>
      <c r="I2" s="15"/>
      <c r="J2" s="16"/>
      <c r="K2" s="16"/>
      <c r="L2" s="16"/>
      <c r="M2" s="16"/>
      <c r="N2" s="17"/>
      <c r="O2" s="17"/>
      <c r="P2" s="17"/>
      <c r="Q2" s="1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4" customHeight="1" thickBot="1" x14ac:dyDescent="0.25">
      <c r="A3" s="19" t="s">
        <v>69</v>
      </c>
      <c r="B3" s="12"/>
      <c r="C3" s="13"/>
      <c r="D3" s="13"/>
      <c r="E3" s="20"/>
      <c r="F3" s="20"/>
      <c r="G3" s="20"/>
      <c r="H3" s="21"/>
      <c r="I3" s="21"/>
      <c r="J3" s="22"/>
      <c r="K3" s="22"/>
      <c r="L3" s="22"/>
      <c r="M3" s="23"/>
      <c r="N3" s="24"/>
      <c r="O3" s="24"/>
      <c r="P3" s="24"/>
      <c r="Q3" s="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 thickBot="1" x14ac:dyDescent="0.25">
      <c r="A4" s="146" t="s">
        <v>8</v>
      </c>
      <c r="B4" s="147"/>
      <c r="C4" s="147"/>
      <c r="D4" s="147"/>
      <c r="E4" s="147"/>
      <c r="F4" s="132"/>
      <c r="G4" s="132"/>
      <c r="H4" s="148" t="s">
        <v>9</v>
      </c>
      <c r="I4" s="148"/>
      <c r="J4" s="149"/>
      <c r="K4" s="149"/>
      <c r="L4" s="149"/>
      <c r="M4" s="149"/>
      <c r="N4" s="149"/>
      <c r="O4" s="149"/>
      <c r="P4" s="149"/>
      <c r="Q4" s="149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42" customFormat="1" ht="56.25" customHeight="1" thickBot="1" x14ac:dyDescent="0.25">
      <c r="A5" s="150" t="s">
        <v>10</v>
      </c>
      <c r="B5" s="151"/>
      <c r="C5" s="146" t="s">
        <v>11</v>
      </c>
      <c r="D5" s="152"/>
      <c r="E5" s="133" t="s">
        <v>0</v>
      </c>
      <c r="F5" s="133" t="s">
        <v>6</v>
      </c>
      <c r="G5" s="27" t="s">
        <v>12</v>
      </c>
      <c r="H5" s="27" t="s">
        <v>185</v>
      </c>
      <c r="I5" s="27" t="s">
        <v>186</v>
      </c>
      <c r="J5" s="27" t="s">
        <v>188</v>
      </c>
      <c r="K5" s="27" t="s">
        <v>189</v>
      </c>
      <c r="L5" s="27" t="s">
        <v>353</v>
      </c>
      <c r="M5" s="28" t="s">
        <v>13</v>
      </c>
      <c r="N5" s="133" t="s">
        <v>14</v>
      </c>
      <c r="O5" s="27" t="s">
        <v>15</v>
      </c>
      <c r="P5" s="133" t="s">
        <v>16</v>
      </c>
      <c r="Q5" s="133" t="s">
        <v>17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s="64" customFormat="1" ht="18.75" customHeight="1" x14ac:dyDescent="0.25">
      <c r="A6" s="71" t="s">
        <v>68</v>
      </c>
      <c r="B6" s="72">
        <v>66</v>
      </c>
      <c r="C6" s="74" t="s">
        <v>45</v>
      </c>
      <c r="D6" s="74" t="s">
        <v>115</v>
      </c>
      <c r="E6" s="74" t="s">
        <v>295</v>
      </c>
      <c r="F6" s="98" t="s">
        <v>2</v>
      </c>
      <c r="G6" s="75">
        <v>42163</v>
      </c>
      <c r="H6" s="72">
        <v>14</v>
      </c>
      <c r="I6" s="72">
        <v>19</v>
      </c>
      <c r="J6" s="72">
        <v>20</v>
      </c>
      <c r="K6" s="72">
        <v>20</v>
      </c>
      <c r="L6" s="76">
        <v>20</v>
      </c>
      <c r="M6" s="76">
        <f t="shared" ref="M6:M40" si="0">SUM(H6:L6)</f>
        <v>93</v>
      </c>
      <c r="N6" s="77">
        <f t="shared" ref="N6:N40" si="1">COUNTIF(H6:L6,0)</f>
        <v>0</v>
      </c>
      <c r="O6" s="78">
        <f t="shared" ref="O6:O40" si="2">ROUND(IF(ISNUMBER(H6),M6/(COUNTA(H6:L6)*20),""),2)</f>
        <v>0.93</v>
      </c>
      <c r="P6" s="77" t="str">
        <f t="shared" ref="P6:P45" si="3">IF(ISNUMBER(H6),IF(N6&gt;0,"n.B",IF(O6&lt;51%,"n.B.",IF(O6&lt;65%,"bestanden",IF(O6&lt;81%,"gut",IF(O6&lt;91%,"sehr gut","vorzüglich"))))),"")</f>
        <v>vorzüglich</v>
      </c>
      <c r="Q6" s="79">
        <f>IF(ISNUMBER(H6),IF(N6&gt;0,"",RANK(M6,$M$6:$M$30)),"")</f>
        <v>1</v>
      </c>
    </row>
    <row r="7" spans="1:32" s="64" customFormat="1" ht="18.75" customHeight="1" x14ac:dyDescent="0.25">
      <c r="A7" s="47" t="s">
        <v>68</v>
      </c>
      <c r="B7" s="68">
        <v>51</v>
      </c>
      <c r="C7" s="70" t="s">
        <v>101</v>
      </c>
      <c r="D7" s="70" t="s">
        <v>296</v>
      </c>
      <c r="E7" s="70" t="s">
        <v>85</v>
      </c>
      <c r="F7" s="99" t="s">
        <v>5</v>
      </c>
      <c r="G7" s="49">
        <v>41883</v>
      </c>
      <c r="H7" s="68">
        <v>15</v>
      </c>
      <c r="I7" s="68">
        <v>20</v>
      </c>
      <c r="J7" s="68">
        <v>20</v>
      </c>
      <c r="K7" s="68">
        <v>17</v>
      </c>
      <c r="L7" s="120">
        <v>20</v>
      </c>
      <c r="M7" s="120">
        <f t="shared" si="0"/>
        <v>92</v>
      </c>
      <c r="N7" s="67">
        <f t="shared" si="1"/>
        <v>0</v>
      </c>
      <c r="O7" s="121">
        <f t="shared" si="2"/>
        <v>0.92</v>
      </c>
      <c r="P7" s="67" t="str">
        <f t="shared" si="3"/>
        <v>vorzüglich</v>
      </c>
      <c r="Q7" s="97">
        <f>IF(ISNUMBER(H7),IF(N7&gt;0,"",RANK(M7,$M$6:$M$30)),"")</f>
        <v>2</v>
      </c>
    </row>
    <row r="8" spans="1:32" s="64" customFormat="1" ht="18.75" customHeight="1" x14ac:dyDescent="0.25">
      <c r="A8" s="80" t="s">
        <v>68</v>
      </c>
      <c r="B8" s="81">
        <v>62</v>
      </c>
      <c r="C8" s="83" t="s">
        <v>175</v>
      </c>
      <c r="D8" s="83" t="s">
        <v>176</v>
      </c>
      <c r="E8" s="83" t="s">
        <v>297</v>
      </c>
      <c r="F8" s="100" t="s">
        <v>1</v>
      </c>
      <c r="G8" s="84">
        <v>42147</v>
      </c>
      <c r="H8" s="81">
        <v>16</v>
      </c>
      <c r="I8" s="81">
        <v>19</v>
      </c>
      <c r="J8" s="81">
        <v>16</v>
      </c>
      <c r="K8" s="81">
        <v>20</v>
      </c>
      <c r="L8" s="85">
        <v>19</v>
      </c>
      <c r="M8" s="76">
        <f t="shared" si="0"/>
        <v>90</v>
      </c>
      <c r="N8" s="86">
        <f t="shared" si="1"/>
        <v>0</v>
      </c>
      <c r="O8" s="118">
        <f t="shared" si="2"/>
        <v>0.9</v>
      </c>
      <c r="P8" s="86" t="str">
        <f t="shared" si="3"/>
        <v>sehr gut</v>
      </c>
      <c r="Q8" s="117">
        <f>IF(ISNUMBER(H8),IF(N8&gt;0,"",RANK(M8,$M$6:$M$30)),"")</f>
        <v>3</v>
      </c>
    </row>
    <row r="9" spans="1:32" s="34" customFormat="1" ht="18.75" customHeight="1" x14ac:dyDescent="0.2">
      <c r="A9" s="29" t="s">
        <v>68</v>
      </c>
      <c r="B9" s="60">
        <v>61</v>
      </c>
      <c r="C9" s="46" t="s">
        <v>258</v>
      </c>
      <c r="D9" s="46" t="s">
        <v>298</v>
      </c>
      <c r="E9" s="46" t="s">
        <v>299</v>
      </c>
      <c r="F9" s="45" t="s">
        <v>5</v>
      </c>
      <c r="G9" s="43">
        <v>42086</v>
      </c>
      <c r="H9" s="60">
        <v>18</v>
      </c>
      <c r="I9" s="60">
        <v>20</v>
      </c>
      <c r="J9" s="60">
        <v>18</v>
      </c>
      <c r="K9" s="60">
        <v>13</v>
      </c>
      <c r="L9" s="30">
        <v>20</v>
      </c>
      <c r="M9" s="138">
        <f>SUM(H9:L9)</f>
        <v>89</v>
      </c>
      <c r="N9" s="31">
        <f>COUNTIF(H9:L9,0)</f>
        <v>0</v>
      </c>
      <c r="O9" s="122">
        <f>ROUND(IF(ISNUMBER(H9),M9/(COUNTA(H9:L9)*20),""),2)</f>
        <v>0.89</v>
      </c>
      <c r="P9" s="31" t="str">
        <f>IF(ISNUMBER(H9),IF(N9&gt;0,"n.B",IF(O9&lt;51%,"n.B.",IF(O9&lt;65%,"bestanden",IF(O9&lt;81%,"gut",IF(O9&lt;91%,"sehr gut","vorzüglich"))))),"")</f>
        <v>sehr gut</v>
      </c>
      <c r="Q9" s="33">
        <f t="shared" ref="Q9:Q28" si="4">IF(ISNUMBER(H9),IF(N9&gt;0,"",RANK(M9,$M$6:$M$30)),"")</f>
        <v>4</v>
      </c>
    </row>
    <row r="10" spans="1:32" s="34" customFormat="1" ht="18.75" customHeight="1" x14ac:dyDescent="0.2">
      <c r="A10" s="88" t="s">
        <v>68</v>
      </c>
      <c r="B10" s="89">
        <v>86</v>
      </c>
      <c r="C10" s="91" t="s">
        <v>31</v>
      </c>
      <c r="D10" s="91" t="s">
        <v>123</v>
      </c>
      <c r="E10" s="91" t="s">
        <v>94</v>
      </c>
      <c r="F10" s="101" t="s">
        <v>2</v>
      </c>
      <c r="G10" s="92">
        <v>41762</v>
      </c>
      <c r="H10" s="89">
        <v>18</v>
      </c>
      <c r="I10" s="89">
        <v>16</v>
      </c>
      <c r="J10" s="89">
        <v>17</v>
      </c>
      <c r="K10" s="89">
        <v>18</v>
      </c>
      <c r="L10" s="93">
        <v>19</v>
      </c>
      <c r="M10" s="139">
        <f>SUM(H10:L10)</f>
        <v>88</v>
      </c>
      <c r="N10" s="94">
        <f>COUNTIF(H10:L10,0)</f>
        <v>0</v>
      </c>
      <c r="O10" s="123">
        <f>ROUND(IF(ISNUMBER(H10),M10/(COUNTA(H10:L10)*20),""),2)</f>
        <v>0.88</v>
      </c>
      <c r="P10" s="94" t="str">
        <f>IF(ISNUMBER(H10),IF(N10&gt;0,"n.B",IF(O10&lt;51%,"n.B.",IF(O10&lt;65%,"bestanden",IF(O10&lt;81%,"gut",IF(O10&lt;91%,"sehr gut","vorzüglich"))))),"")</f>
        <v>sehr gut</v>
      </c>
      <c r="Q10" s="96">
        <f t="shared" si="4"/>
        <v>5</v>
      </c>
    </row>
    <row r="11" spans="1:32" s="34" customFormat="1" ht="18.75" customHeight="1" x14ac:dyDescent="0.2">
      <c r="A11" s="29" t="s">
        <v>68</v>
      </c>
      <c r="B11" s="60">
        <v>92</v>
      </c>
      <c r="C11" s="46" t="s">
        <v>39</v>
      </c>
      <c r="D11" s="46" t="s">
        <v>300</v>
      </c>
      <c r="E11" s="46" t="s">
        <v>301</v>
      </c>
      <c r="F11" s="45" t="s">
        <v>2</v>
      </c>
      <c r="G11" s="43">
        <v>42065</v>
      </c>
      <c r="H11" s="60">
        <v>16</v>
      </c>
      <c r="I11" s="60">
        <v>14</v>
      </c>
      <c r="J11" s="60">
        <v>18</v>
      </c>
      <c r="K11" s="60">
        <v>20</v>
      </c>
      <c r="L11" s="30">
        <v>19</v>
      </c>
      <c r="M11" s="138">
        <f>SUM(H11:L11)</f>
        <v>87</v>
      </c>
      <c r="N11" s="31">
        <f>COUNTIF(H11:L11,0)</f>
        <v>0</v>
      </c>
      <c r="O11" s="122">
        <f>ROUND(IF(ISNUMBER(H11),M11/(COUNTA(H11:L11)*20),""),2)</f>
        <v>0.87</v>
      </c>
      <c r="P11" s="31" t="str">
        <f>IF(ISNUMBER(H11),IF(N11&gt;0,"n.B",IF(O11&lt;51%,"n.B.",IF(O11&lt;65%,"bestanden",IF(O11&lt;81%,"gut",IF(O11&lt;91%,"sehr gut","vorzüglich"))))),"")</f>
        <v>sehr gut</v>
      </c>
      <c r="Q11" s="33">
        <f t="shared" si="4"/>
        <v>6</v>
      </c>
    </row>
    <row r="12" spans="1:32" s="34" customFormat="1" ht="18.75" customHeight="1" x14ac:dyDescent="0.2">
      <c r="A12" s="88" t="s">
        <v>68</v>
      </c>
      <c r="B12" s="89">
        <v>64</v>
      </c>
      <c r="C12" s="91" t="s">
        <v>31</v>
      </c>
      <c r="D12" s="91" t="s">
        <v>40</v>
      </c>
      <c r="E12" s="91" t="s">
        <v>80</v>
      </c>
      <c r="F12" s="101" t="s">
        <v>4</v>
      </c>
      <c r="G12" s="92">
        <v>42002</v>
      </c>
      <c r="H12" s="89">
        <v>16</v>
      </c>
      <c r="I12" s="89">
        <v>18</v>
      </c>
      <c r="J12" s="89">
        <v>17</v>
      </c>
      <c r="K12" s="89">
        <v>18</v>
      </c>
      <c r="L12" s="93">
        <v>18</v>
      </c>
      <c r="M12" s="139">
        <f t="shared" si="0"/>
        <v>87</v>
      </c>
      <c r="N12" s="94">
        <f>COUNTIF(H12:L12,0)</f>
        <v>0</v>
      </c>
      <c r="O12" s="123">
        <f>ROUND(IF(ISNUMBER(H12),M12/(COUNTA(H12:L12)*20),""),2)</f>
        <v>0.87</v>
      </c>
      <c r="P12" s="94" t="str">
        <f>IF(ISNUMBER(H12),IF(N12&gt;0,"n.B",IF(O12&lt;51%,"n.B.",IF(O12&lt;65%,"bestanden",IF(O12&lt;81%,"gut",IF(O12&lt;91%,"sehr gut","vorzüglich"))))),"")</f>
        <v>sehr gut</v>
      </c>
      <c r="Q12" s="96">
        <f t="shared" si="4"/>
        <v>6</v>
      </c>
    </row>
    <row r="13" spans="1:32" s="34" customFormat="1" ht="18.75" customHeight="1" x14ac:dyDescent="0.2">
      <c r="A13" s="29" t="s">
        <v>68</v>
      </c>
      <c r="B13" s="60">
        <v>54</v>
      </c>
      <c r="C13" s="46" t="s">
        <v>64</v>
      </c>
      <c r="D13" s="46" t="s">
        <v>302</v>
      </c>
      <c r="E13" s="46" t="s">
        <v>303</v>
      </c>
      <c r="F13" s="45" t="s">
        <v>2</v>
      </c>
      <c r="G13" s="43">
        <v>41586</v>
      </c>
      <c r="H13" s="60">
        <v>17</v>
      </c>
      <c r="I13" s="60">
        <v>14</v>
      </c>
      <c r="J13" s="60">
        <v>20</v>
      </c>
      <c r="K13" s="60">
        <v>18</v>
      </c>
      <c r="L13" s="30">
        <v>16</v>
      </c>
      <c r="M13" s="138">
        <f>SUM(H13:L13)</f>
        <v>85</v>
      </c>
      <c r="N13" s="31">
        <f t="shared" si="1"/>
        <v>0</v>
      </c>
      <c r="O13" s="122">
        <f t="shared" si="2"/>
        <v>0.85</v>
      </c>
      <c r="P13" s="31" t="str">
        <f t="shared" si="3"/>
        <v>sehr gut</v>
      </c>
      <c r="Q13" s="33">
        <f t="shared" si="4"/>
        <v>8</v>
      </c>
    </row>
    <row r="14" spans="1:32" s="34" customFormat="1" ht="18.75" customHeight="1" x14ac:dyDescent="0.2">
      <c r="A14" s="88" t="s">
        <v>68</v>
      </c>
      <c r="B14" s="89">
        <v>52</v>
      </c>
      <c r="C14" s="91" t="s">
        <v>164</v>
      </c>
      <c r="D14" s="91" t="s">
        <v>304</v>
      </c>
      <c r="E14" s="91" t="s">
        <v>305</v>
      </c>
      <c r="F14" s="101" t="s">
        <v>1</v>
      </c>
      <c r="G14" s="92">
        <v>40998</v>
      </c>
      <c r="H14" s="89">
        <v>18</v>
      </c>
      <c r="I14" s="89">
        <v>16</v>
      </c>
      <c r="J14" s="89">
        <v>13</v>
      </c>
      <c r="K14" s="89">
        <v>17</v>
      </c>
      <c r="L14" s="93">
        <v>18</v>
      </c>
      <c r="M14" s="139">
        <f t="shared" si="0"/>
        <v>82</v>
      </c>
      <c r="N14" s="94">
        <f t="shared" si="1"/>
        <v>0</v>
      </c>
      <c r="O14" s="123">
        <f t="shared" si="2"/>
        <v>0.82</v>
      </c>
      <c r="P14" s="94" t="str">
        <f t="shared" si="3"/>
        <v>sehr gut</v>
      </c>
      <c r="Q14" s="96">
        <f t="shared" si="4"/>
        <v>9</v>
      </c>
    </row>
    <row r="15" spans="1:32" s="34" customFormat="1" ht="18.75" customHeight="1" x14ac:dyDescent="0.2">
      <c r="A15" s="29" t="s">
        <v>68</v>
      </c>
      <c r="B15" s="60">
        <v>58</v>
      </c>
      <c r="C15" s="46" t="s">
        <v>102</v>
      </c>
      <c r="D15" s="46" t="s">
        <v>111</v>
      </c>
      <c r="E15" s="46" t="s">
        <v>86</v>
      </c>
      <c r="F15" s="45" t="s">
        <v>1</v>
      </c>
      <c r="G15" s="43">
        <v>41883</v>
      </c>
      <c r="H15" s="60">
        <v>7</v>
      </c>
      <c r="I15" s="60">
        <v>20</v>
      </c>
      <c r="J15" s="60">
        <v>18</v>
      </c>
      <c r="K15" s="60">
        <v>17</v>
      </c>
      <c r="L15" s="30">
        <v>18</v>
      </c>
      <c r="M15" s="138">
        <f t="shared" si="0"/>
        <v>80</v>
      </c>
      <c r="N15" s="31">
        <f t="shared" si="1"/>
        <v>0</v>
      </c>
      <c r="O15" s="122">
        <f t="shared" si="2"/>
        <v>0.8</v>
      </c>
      <c r="P15" s="31" t="str">
        <f t="shared" si="3"/>
        <v>gut</v>
      </c>
      <c r="Q15" s="33">
        <f t="shared" si="4"/>
        <v>10</v>
      </c>
    </row>
    <row r="16" spans="1:32" s="34" customFormat="1" ht="18.75" customHeight="1" x14ac:dyDescent="0.2">
      <c r="A16" s="88" t="s">
        <v>68</v>
      </c>
      <c r="B16" s="89">
        <v>74</v>
      </c>
      <c r="C16" s="91" t="s">
        <v>36</v>
      </c>
      <c r="D16" s="91" t="s">
        <v>124</v>
      </c>
      <c r="E16" s="91" t="s">
        <v>306</v>
      </c>
      <c r="F16" s="101" t="s">
        <v>1</v>
      </c>
      <c r="G16" s="92">
        <v>41643</v>
      </c>
      <c r="H16" s="89">
        <v>17</v>
      </c>
      <c r="I16" s="89">
        <v>20</v>
      </c>
      <c r="J16" s="89">
        <v>16</v>
      </c>
      <c r="K16" s="89">
        <v>8</v>
      </c>
      <c r="L16" s="93">
        <v>19</v>
      </c>
      <c r="M16" s="139">
        <f t="shared" si="0"/>
        <v>80</v>
      </c>
      <c r="N16" s="94">
        <f>COUNTIF(H16:L16,0)</f>
        <v>0</v>
      </c>
      <c r="O16" s="123">
        <f>ROUND(IF(ISNUMBER(H16),M16/(COUNTA(H16:L16)*20),""),2)</f>
        <v>0.8</v>
      </c>
      <c r="P16" s="94" t="str">
        <f>IF(ISNUMBER(H16),IF(N16&gt;0,"n.B",IF(O16&lt;51%,"n.B.",IF(O16&lt;65%,"bestanden",IF(O16&lt;81%,"gut",IF(O16&lt;91%,"sehr gut","vorzüglich"))))),"")</f>
        <v>gut</v>
      </c>
      <c r="Q16" s="96">
        <f t="shared" si="4"/>
        <v>10</v>
      </c>
    </row>
    <row r="17" spans="1:17" s="34" customFormat="1" ht="18.75" customHeight="1" x14ac:dyDescent="0.2">
      <c r="A17" s="29" t="s">
        <v>68</v>
      </c>
      <c r="B17" s="60">
        <v>53</v>
      </c>
      <c r="C17" s="46" t="s">
        <v>21</v>
      </c>
      <c r="D17" s="46" t="s">
        <v>20</v>
      </c>
      <c r="E17" s="46" t="s">
        <v>88</v>
      </c>
      <c r="F17" s="45" t="s">
        <v>1</v>
      </c>
      <c r="G17" s="130">
        <v>42142</v>
      </c>
      <c r="H17" s="60">
        <v>14</v>
      </c>
      <c r="I17" s="60">
        <v>12</v>
      </c>
      <c r="J17" s="60">
        <v>18</v>
      </c>
      <c r="K17" s="60">
        <v>17</v>
      </c>
      <c r="L17" s="30">
        <v>18</v>
      </c>
      <c r="M17" s="138">
        <f t="shared" si="0"/>
        <v>79</v>
      </c>
      <c r="N17" s="31">
        <f t="shared" si="1"/>
        <v>0</v>
      </c>
      <c r="O17" s="122">
        <f t="shared" si="2"/>
        <v>0.79</v>
      </c>
      <c r="P17" s="31" t="str">
        <f t="shared" si="3"/>
        <v>gut</v>
      </c>
      <c r="Q17" s="33">
        <f t="shared" si="4"/>
        <v>12</v>
      </c>
    </row>
    <row r="18" spans="1:17" s="34" customFormat="1" ht="18.75" customHeight="1" x14ac:dyDescent="0.2">
      <c r="A18" s="88" t="s">
        <v>68</v>
      </c>
      <c r="B18" s="89">
        <v>57</v>
      </c>
      <c r="C18" s="91" t="s">
        <v>41</v>
      </c>
      <c r="D18" s="91" t="s">
        <v>307</v>
      </c>
      <c r="E18" s="91" t="s">
        <v>308</v>
      </c>
      <c r="F18" s="101" t="s">
        <v>1</v>
      </c>
      <c r="G18" s="92">
        <v>41643</v>
      </c>
      <c r="H18" s="89">
        <v>14</v>
      </c>
      <c r="I18" s="89">
        <v>8</v>
      </c>
      <c r="J18" s="89">
        <v>20</v>
      </c>
      <c r="K18" s="89">
        <v>17</v>
      </c>
      <c r="L18" s="93">
        <v>20</v>
      </c>
      <c r="M18" s="139">
        <f t="shared" si="0"/>
        <v>79</v>
      </c>
      <c r="N18" s="94">
        <f t="shared" si="1"/>
        <v>0</v>
      </c>
      <c r="O18" s="123">
        <f t="shared" si="2"/>
        <v>0.79</v>
      </c>
      <c r="P18" s="94" t="str">
        <f t="shared" si="3"/>
        <v>gut</v>
      </c>
      <c r="Q18" s="96">
        <f t="shared" si="4"/>
        <v>12</v>
      </c>
    </row>
    <row r="19" spans="1:17" s="34" customFormat="1" ht="18.75" customHeight="1" x14ac:dyDescent="0.2">
      <c r="A19" s="29" t="s">
        <v>68</v>
      </c>
      <c r="B19" s="60">
        <v>83</v>
      </c>
      <c r="C19" s="46" t="s">
        <v>309</v>
      </c>
      <c r="D19" s="46" t="s">
        <v>310</v>
      </c>
      <c r="E19" s="46" t="s">
        <v>311</v>
      </c>
      <c r="F19" s="45" t="s">
        <v>5</v>
      </c>
      <c r="G19" s="43">
        <v>41397</v>
      </c>
      <c r="H19" s="60">
        <v>13</v>
      </c>
      <c r="I19" s="60">
        <v>17</v>
      </c>
      <c r="J19" s="60">
        <v>17</v>
      </c>
      <c r="K19" s="60">
        <v>20</v>
      </c>
      <c r="L19" s="30">
        <v>12</v>
      </c>
      <c r="M19" s="138">
        <f t="shared" si="0"/>
        <v>79</v>
      </c>
      <c r="N19" s="31">
        <f>COUNTIF(H19:L19,0)</f>
        <v>0</v>
      </c>
      <c r="O19" s="122">
        <f>ROUND(IF(ISNUMBER(H19),M19/(COUNTA(H19:L19)*20),""),2)</f>
        <v>0.79</v>
      </c>
      <c r="P19" s="31" t="str">
        <f>IF(ISNUMBER(H19),IF(N19&gt;0,"n.B",IF(O19&lt;51%,"n.B.",IF(O19&lt;65%,"bestanden",IF(O19&lt;81%,"gut",IF(O19&lt;91%,"sehr gut","vorzüglich"))))),"")</f>
        <v>gut</v>
      </c>
      <c r="Q19" s="33">
        <f t="shared" si="4"/>
        <v>12</v>
      </c>
    </row>
    <row r="20" spans="1:17" s="34" customFormat="1" ht="18.75" customHeight="1" x14ac:dyDescent="0.2">
      <c r="A20" s="88" t="s">
        <v>68</v>
      </c>
      <c r="B20" s="89">
        <v>88</v>
      </c>
      <c r="C20" s="91" t="s">
        <v>54</v>
      </c>
      <c r="D20" s="91" t="s">
        <v>3</v>
      </c>
      <c r="E20" s="91" t="s">
        <v>55</v>
      </c>
      <c r="F20" s="101" t="s">
        <v>4</v>
      </c>
      <c r="G20" s="92">
        <v>41216</v>
      </c>
      <c r="H20" s="89">
        <v>18</v>
      </c>
      <c r="I20" s="89">
        <v>15</v>
      </c>
      <c r="J20" s="89">
        <v>15</v>
      </c>
      <c r="K20" s="89">
        <v>15</v>
      </c>
      <c r="L20" s="93">
        <v>16</v>
      </c>
      <c r="M20" s="139">
        <f t="shared" si="0"/>
        <v>79</v>
      </c>
      <c r="N20" s="94">
        <f t="shared" si="1"/>
        <v>0</v>
      </c>
      <c r="O20" s="123">
        <f t="shared" si="2"/>
        <v>0.79</v>
      </c>
      <c r="P20" s="94" t="str">
        <f t="shared" si="3"/>
        <v>gut</v>
      </c>
      <c r="Q20" s="96">
        <f t="shared" si="4"/>
        <v>12</v>
      </c>
    </row>
    <row r="21" spans="1:17" s="34" customFormat="1" ht="18.75" customHeight="1" x14ac:dyDescent="0.2">
      <c r="A21" s="29" t="s">
        <v>68</v>
      </c>
      <c r="B21" s="60">
        <v>94</v>
      </c>
      <c r="C21" s="46" t="s">
        <v>51</v>
      </c>
      <c r="D21" s="46" t="s">
        <v>52</v>
      </c>
      <c r="E21" s="46" t="s">
        <v>53</v>
      </c>
      <c r="F21" s="45" t="s">
        <v>1</v>
      </c>
      <c r="G21" s="43">
        <v>41327</v>
      </c>
      <c r="H21" s="60">
        <v>9</v>
      </c>
      <c r="I21" s="60">
        <v>12</v>
      </c>
      <c r="J21" s="60">
        <v>20</v>
      </c>
      <c r="K21" s="60">
        <v>18</v>
      </c>
      <c r="L21" s="30">
        <v>19</v>
      </c>
      <c r="M21" s="138">
        <f t="shared" si="0"/>
        <v>78</v>
      </c>
      <c r="N21" s="31">
        <f t="shared" si="1"/>
        <v>0</v>
      </c>
      <c r="O21" s="122">
        <f t="shared" si="2"/>
        <v>0.78</v>
      </c>
      <c r="P21" s="31" t="str">
        <f t="shared" si="3"/>
        <v>gut</v>
      </c>
      <c r="Q21" s="33">
        <f t="shared" si="4"/>
        <v>16</v>
      </c>
    </row>
    <row r="22" spans="1:17" s="34" customFormat="1" ht="18.75" customHeight="1" x14ac:dyDescent="0.2">
      <c r="A22" s="88" t="s">
        <v>68</v>
      </c>
      <c r="B22" s="89">
        <v>59</v>
      </c>
      <c r="C22" s="91" t="s">
        <v>32</v>
      </c>
      <c r="D22" s="91" t="s">
        <v>56</v>
      </c>
      <c r="E22" s="91" t="s">
        <v>57</v>
      </c>
      <c r="F22" s="101" t="s">
        <v>5</v>
      </c>
      <c r="G22" s="92">
        <v>41317</v>
      </c>
      <c r="H22" s="89">
        <v>11</v>
      </c>
      <c r="I22" s="89">
        <v>18</v>
      </c>
      <c r="J22" s="89">
        <v>17</v>
      </c>
      <c r="K22" s="89">
        <v>12</v>
      </c>
      <c r="L22" s="93">
        <v>18</v>
      </c>
      <c r="M22" s="139">
        <f t="shared" si="0"/>
        <v>76</v>
      </c>
      <c r="N22" s="94">
        <f t="shared" si="1"/>
        <v>0</v>
      </c>
      <c r="O22" s="123">
        <f t="shared" si="2"/>
        <v>0.76</v>
      </c>
      <c r="P22" s="94" t="str">
        <f t="shared" si="3"/>
        <v>gut</v>
      </c>
      <c r="Q22" s="96">
        <f t="shared" si="4"/>
        <v>17</v>
      </c>
    </row>
    <row r="23" spans="1:17" s="34" customFormat="1" ht="18.75" customHeight="1" x14ac:dyDescent="0.2">
      <c r="A23" s="29" t="s">
        <v>68</v>
      </c>
      <c r="B23" s="60">
        <v>63</v>
      </c>
      <c r="C23" s="46" t="s">
        <v>103</v>
      </c>
      <c r="D23" s="46" t="s">
        <v>114</v>
      </c>
      <c r="E23" s="46" t="s">
        <v>312</v>
      </c>
      <c r="F23" s="45" t="s">
        <v>1</v>
      </c>
      <c r="G23" s="43">
        <v>42056</v>
      </c>
      <c r="H23" s="60">
        <v>18</v>
      </c>
      <c r="I23" s="60">
        <v>6</v>
      </c>
      <c r="J23" s="60">
        <v>15</v>
      </c>
      <c r="K23" s="60">
        <v>15</v>
      </c>
      <c r="L23" s="30">
        <v>18</v>
      </c>
      <c r="M23" s="138">
        <f t="shared" si="0"/>
        <v>72</v>
      </c>
      <c r="N23" s="31">
        <f t="shared" si="1"/>
        <v>0</v>
      </c>
      <c r="O23" s="122">
        <f t="shared" si="2"/>
        <v>0.72</v>
      </c>
      <c r="P23" s="31" t="str">
        <f t="shared" si="3"/>
        <v>gut</v>
      </c>
      <c r="Q23" s="33">
        <f t="shared" si="4"/>
        <v>18</v>
      </c>
    </row>
    <row r="24" spans="1:17" s="34" customFormat="1" ht="18.75" customHeight="1" x14ac:dyDescent="0.2">
      <c r="A24" s="88" t="s">
        <v>68</v>
      </c>
      <c r="B24" s="89">
        <v>55</v>
      </c>
      <c r="C24" s="91" t="s">
        <v>313</v>
      </c>
      <c r="D24" s="91" t="s">
        <v>314</v>
      </c>
      <c r="E24" s="91" t="s">
        <v>315</v>
      </c>
      <c r="F24" s="101" t="s">
        <v>4</v>
      </c>
      <c r="G24" s="92">
        <v>41363</v>
      </c>
      <c r="H24" s="89">
        <v>14</v>
      </c>
      <c r="I24" s="89">
        <v>15</v>
      </c>
      <c r="J24" s="89">
        <v>13</v>
      </c>
      <c r="K24" s="89">
        <v>14</v>
      </c>
      <c r="L24" s="93">
        <v>16</v>
      </c>
      <c r="M24" s="139">
        <f t="shared" si="0"/>
        <v>72</v>
      </c>
      <c r="N24" s="94">
        <f t="shared" si="1"/>
        <v>0</v>
      </c>
      <c r="O24" s="123">
        <f t="shared" si="2"/>
        <v>0.72</v>
      </c>
      <c r="P24" s="94" t="str">
        <f t="shared" si="3"/>
        <v>gut</v>
      </c>
      <c r="Q24" s="96">
        <f t="shared" si="4"/>
        <v>18</v>
      </c>
    </row>
    <row r="25" spans="1:17" s="34" customFormat="1" ht="18.75" customHeight="1" x14ac:dyDescent="0.2">
      <c r="A25" s="29" t="s">
        <v>68</v>
      </c>
      <c r="B25" s="60">
        <v>71</v>
      </c>
      <c r="C25" s="46" t="s">
        <v>30</v>
      </c>
      <c r="D25" s="46" t="s">
        <v>316</v>
      </c>
      <c r="E25" s="46" t="s">
        <v>317</v>
      </c>
      <c r="F25" s="45" t="s">
        <v>2</v>
      </c>
      <c r="G25" s="43">
        <v>41178</v>
      </c>
      <c r="H25" s="60">
        <v>15</v>
      </c>
      <c r="I25" s="60">
        <v>8</v>
      </c>
      <c r="J25" s="60">
        <v>17</v>
      </c>
      <c r="K25" s="60">
        <v>14</v>
      </c>
      <c r="L25" s="30">
        <v>18</v>
      </c>
      <c r="M25" s="138">
        <f t="shared" si="0"/>
        <v>72</v>
      </c>
      <c r="N25" s="31">
        <f t="shared" si="1"/>
        <v>0</v>
      </c>
      <c r="O25" s="122">
        <f t="shared" si="2"/>
        <v>0.72</v>
      </c>
      <c r="P25" s="31" t="str">
        <f t="shared" si="3"/>
        <v>gut</v>
      </c>
      <c r="Q25" s="33">
        <f t="shared" si="4"/>
        <v>18</v>
      </c>
    </row>
    <row r="26" spans="1:17" s="34" customFormat="1" ht="18.75" customHeight="1" x14ac:dyDescent="0.2">
      <c r="A26" s="88" t="s">
        <v>68</v>
      </c>
      <c r="B26" s="89">
        <v>60</v>
      </c>
      <c r="C26" s="91" t="s">
        <v>30</v>
      </c>
      <c r="D26" s="91" t="s">
        <v>120</v>
      </c>
      <c r="E26" s="91" t="s">
        <v>91</v>
      </c>
      <c r="F26" s="101" t="s">
        <v>5</v>
      </c>
      <c r="G26" s="131">
        <v>41423</v>
      </c>
      <c r="H26" s="89">
        <v>16</v>
      </c>
      <c r="I26" s="89">
        <v>6</v>
      </c>
      <c r="J26" s="89">
        <v>12</v>
      </c>
      <c r="K26" s="89">
        <v>18</v>
      </c>
      <c r="L26" s="93">
        <v>18</v>
      </c>
      <c r="M26" s="139">
        <f t="shared" si="0"/>
        <v>70</v>
      </c>
      <c r="N26" s="94">
        <f t="shared" si="1"/>
        <v>0</v>
      </c>
      <c r="O26" s="123">
        <f t="shared" si="2"/>
        <v>0.7</v>
      </c>
      <c r="P26" s="94" t="str">
        <f t="shared" si="3"/>
        <v>gut</v>
      </c>
      <c r="Q26" s="96">
        <f t="shared" si="4"/>
        <v>21</v>
      </c>
    </row>
    <row r="27" spans="1:17" s="34" customFormat="1" ht="18.75" customHeight="1" x14ac:dyDescent="0.2">
      <c r="A27" s="29" t="s">
        <v>68</v>
      </c>
      <c r="B27" s="60">
        <v>56</v>
      </c>
      <c r="C27" s="46" t="s">
        <v>119</v>
      </c>
      <c r="D27" s="46" t="s">
        <v>125</v>
      </c>
      <c r="E27" s="46" t="s">
        <v>318</v>
      </c>
      <c r="F27" s="45" t="s">
        <v>4</v>
      </c>
      <c r="G27" s="43">
        <v>40341</v>
      </c>
      <c r="H27" s="60">
        <v>13</v>
      </c>
      <c r="I27" s="60">
        <v>14</v>
      </c>
      <c r="J27" s="60">
        <v>16</v>
      </c>
      <c r="K27" s="60">
        <v>12</v>
      </c>
      <c r="L27" s="30">
        <v>12</v>
      </c>
      <c r="M27" s="138">
        <f t="shared" si="0"/>
        <v>67</v>
      </c>
      <c r="N27" s="31">
        <f>COUNTIF(H27:L27,0)</f>
        <v>0</v>
      </c>
      <c r="O27" s="122">
        <f>ROUND(IF(ISNUMBER(H27),M27/(COUNTA(H27:L27)*20),""),2)</f>
        <v>0.67</v>
      </c>
      <c r="P27" s="31" t="str">
        <f>IF(ISNUMBER(H27),IF(N27&gt;0,"n.B",IF(O27&lt;51%,"n.B.",IF(O27&lt;65%,"bestanden",IF(O27&lt;81%,"gut",IF(O27&lt;91%,"sehr gut","vorzüglich"))))),"")</f>
        <v>gut</v>
      </c>
      <c r="Q27" s="33">
        <f t="shared" si="4"/>
        <v>22</v>
      </c>
    </row>
    <row r="28" spans="1:17" s="34" customFormat="1" ht="18.75" customHeight="1" x14ac:dyDescent="0.2">
      <c r="A28" s="88" t="s">
        <v>68</v>
      </c>
      <c r="B28" s="89">
        <v>80</v>
      </c>
      <c r="C28" s="91" t="s">
        <v>44</v>
      </c>
      <c r="D28" s="91" t="s">
        <v>249</v>
      </c>
      <c r="E28" s="91" t="s">
        <v>319</v>
      </c>
      <c r="F28" s="101" t="s">
        <v>5</v>
      </c>
      <c r="G28" s="92">
        <v>41984</v>
      </c>
      <c r="H28" s="89">
        <v>7</v>
      </c>
      <c r="I28" s="89">
        <v>12</v>
      </c>
      <c r="J28" s="89">
        <v>10</v>
      </c>
      <c r="K28" s="89">
        <v>16</v>
      </c>
      <c r="L28" s="93">
        <v>20</v>
      </c>
      <c r="M28" s="139">
        <f t="shared" si="0"/>
        <v>65</v>
      </c>
      <c r="N28" s="94">
        <f t="shared" si="1"/>
        <v>0</v>
      </c>
      <c r="O28" s="123">
        <f t="shared" si="2"/>
        <v>0.65</v>
      </c>
      <c r="P28" s="94" t="str">
        <f t="shared" si="3"/>
        <v>gut</v>
      </c>
      <c r="Q28" s="96">
        <f t="shared" si="4"/>
        <v>23</v>
      </c>
    </row>
    <row r="29" spans="1:17" s="34" customFormat="1" ht="18.75" customHeight="1" x14ac:dyDescent="0.2">
      <c r="A29" s="29" t="s">
        <v>68</v>
      </c>
      <c r="B29" s="60">
        <v>67</v>
      </c>
      <c r="C29" s="46" t="s">
        <v>320</v>
      </c>
      <c r="D29" s="46" t="s">
        <v>321</v>
      </c>
      <c r="E29" s="46" t="s">
        <v>322</v>
      </c>
      <c r="F29" s="45" t="s">
        <v>1</v>
      </c>
      <c r="G29" s="43">
        <v>40998</v>
      </c>
      <c r="H29" s="60">
        <v>17</v>
      </c>
      <c r="I29" s="60">
        <v>12</v>
      </c>
      <c r="J29" s="60">
        <v>9</v>
      </c>
      <c r="K29" s="60">
        <v>15</v>
      </c>
      <c r="L29" s="30">
        <v>10</v>
      </c>
      <c r="M29" s="138">
        <f t="shared" si="0"/>
        <v>63</v>
      </c>
      <c r="N29" s="31">
        <f>COUNTIF(H29:L29,0)</f>
        <v>0</v>
      </c>
      <c r="O29" s="122">
        <f>ROUND(IF(ISNUMBER(H29),M29/(COUNTA(H29:L29)*20),""),2)</f>
        <v>0.63</v>
      </c>
      <c r="P29" s="31" t="str">
        <f>IF(ISNUMBER(H29),IF(N29&gt;0,"n.B",IF(O29&lt;51%,"n.B.",IF(O29&lt;65%,"bestanden",IF(O29&lt;81%,"gut",IF(O29&lt;91%,"sehr gut","vorzüglich"))))),"")</f>
        <v>bestanden</v>
      </c>
      <c r="Q29" s="33">
        <f>IF(ISNUMBER(H29),IF(N29&gt;0,"",RANK(M29,$M$6:$M$30)),"")</f>
        <v>24</v>
      </c>
    </row>
    <row r="30" spans="1:17" s="34" customFormat="1" ht="18.75" customHeight="1" x14ac:dyDescent="0.2">
      <c r="A30" s="88" t="s">
        <v>68</v>
      </c>
      <c r="B30" s="89">
        <v>50</v>
      </c>
      <c r="C30" s="91" t="s">
        <v>61</v>
      </c>
      <c r="D30" s="91" t="s">
        <v>323</v>
      </c>
      <c r="E30" s="91" t="s">
        <v>79</v>
      </c>
      <c r="F30" s="101" t="s">
        <v>5</v>
      </c>
      <c r="G30" s="92">
        <v>39843</v>
      </c>
      <c r="H30" s="89">
        <v>6</v>
      </c>
      <c r="I30" s="89">
        <v>18</v>
      </c>
      <c r="J30" s="89">
        <v>17</v>
      </c>
      <c r="K30" s="89">
        <v>10</v>
      </c>
      <c r="L30" s="93">
        <v>8</v>
      </c>
      <c r="M30" s="139">
        <f t="shared" si="0"/>
        <v>59</v>
      </c>
      <c r="N30" s="94">
        <f t="shared" si="1"/>
        <v>0</v>
      </c>
      <c r="O30" s="123">
        <f t="shared" si="2"/>
        <v>0.59</v>
      </c>
      <c r="P30" s="94" t="str">
        <f t="shared" si="3"/>
        <v>bestanden</v>
      </c>
      <c r="Q30" s="96">
        <f>IF(ISNUMBER(H30),IF(N30&gt;0,"",RANK(M30,$M$6:$M$30)),"")</f>
        <v>25</v>
      </c>
    </row>
    <row r="31" spans="1:17" s="34" customFormat="1" ht="18.75" customHeight="1" x14ac:dyDescent="0.2">
      <c r="A31" s="102" t="s">
        <v>68</v>
      </c>
      <c r="B31" s="103">
        <v>75</v>
      </c>
      <c r="C31" s="124" t="s">
        <v>32</v>
      </c>
      <c r="D31" s="124" t="s">
        <v>324</v>
      </c>
      <c r="E31" s="124" t="s">
        <v>325</v>
      </c>
      <c r="F31" s="105" t="s">
        <v>4</v>
      </c>
      <c r="G31" s="106">
        <v>41647</v>
      </c>
      <c r="H31" s="103">
        <v>0</v>
      </c>
      <c r="I31" s="103">
        <v>20</v>
      </c>
      <c r="J31" s="103">
        <v>20</v>
      </c>
      <c r="K31" s="103">
        <v>20</v>
      </c>
      <c r="L31" s="107">
        <v>15</v>
      </c>
      <c r="M31" s="141">
        <f t="shared" si="0"/>
        <v>75</v>
      </c>
      <c r="N31" s="108">
        <f t="shared" si="1"/>
        <v>1</v>
      </c>
      <c r="O31" s="125">
        <f t="shared" si="2"/>
        <v>0.75</v>
      </c>
      <c r="P31" s="108" t="str">
        <f t="shared" si="3"/>
        <v>n.B</v>
      </c>
      <c r="Q31" s="110" t="str">
        <f t="shared" ref="Q28:Q36" si="5">IF(ISNUMBER(H31),IF(N31&gt;0,"",RANK(M31,$M$6:$M$37)),"")</f>
        <v/>
      </c>
    </row>
    <row r="32" spans="1:17" s="34" customFormat="1" ht="18.75" customHeight="1" x14ac:dyDescent="0.2">
      <c r="A32" s="102" t="s">
        <v>68</v>
      </c>
      <c r="B32" s="103">
        <v>73</v>
      </c>
      <c r="C32" s="124" t="s">
        <v>107</v>
      </c>
      <c r="D32" s="124" t="s">
        <v>326</v>
      </c>
      <c r="E32" s="124" t="s">
        <v>327</v>
      </c>
      <c r="F32" s="105" t="s">
        <v>4</v>
      </c>
      <c r="G32" s="106">
        <v>41918</v>
      </c>
      <c r="H32" s="103">
        <v>19</v>
      </c>
      <c r="I32" s="103">
        <v>0</v>
      </c>
      <c r="J32" s="103">
        <v>17</v>
      </c>
      <c r="K32" s="103">
        <v>18</v>
      </c>
      <c r="L32" s="107">
        <v>19</v>
      </c>
      <c r="M32" s="140">
        <f t="shared" si="0"/>
        <v>73</v>
      </c>
      <c r="N32" s="108">
        <f t="shared" si="1"/>
        <v>1</v>
      </c>
      <c r="O32" s="125">
        <f t="shared" si="2"/>
        <v>0.73</v>
      </c>
      <c r="P32" s="108" t="str">
        <f t="shared" si="3"/>
        <v>n.B</v>
      </c>
      <c r="Q32" s="110" t="str">
        <f t="shared" si="5"/>
        <v/>
      </c>
    </row>
    <row r="33" spans="1:17" s="34" customFormat="1" ht="18.75" customHeight="1" x14ac:dyDescent="0.2">
      <c r="A33" s="102" t="s">
        <v>68</v>
      </c>
      <c r="B33" s="103">
        <v>68</v>
      </c>
      <c r="C33" s="124" t="s">
        <v>98</v>
      </c>
      <c r="D33" s="124" t="s">
        <v>108</v>
      </c>
      <c r="E33" s="124" t="s">
        <v>81</v>
      </c>
      <c r="F33" s="105" t="s">
        <v>2</v>
      </c>
      <c r="G33" s="106">
        <v>41921</v>
      </c>
      <c r="H33" s="103">
        <v>14</v>
      </c>
      <c r="I33" s="103">
        <v>0</v>
      </c>
      <c r="J33" s="103">
        <v>20</v>
      </c>
      <c r="K33" s="103">
        <v>18</v>
      </c>
      <c r="L33" s="107">
        <v>18</v>
      </c>
      <c r="M33" s="141">
        <f t="shared" si="0"/>
        <v>70</v>
      </c>
      <c r="N33" s="108">
        <f t="shared" si="1"/>
        <v>1</v>
      </c>
      <c r="O33" s="125">
        <f t="shared" si="2"/>
        <v>0.7</v>
      </c>
      <c r="P33" s="108" t="str">
        <f t="shared" si="3"/>
        <v>n.B</v>
      </c>
      <c r="Q33" s="110" t="str">
        <f t="shared" si="5"/>
        <v/>
      </c>
    </row>
    <row r="34" spans="1:17" s="34" customFormat="1" ht="18.75" customHeight="1" x14ac:dyDescent="0.2">
      <c r="A34" s="102" t="s">
        <v>68</v>
      </c>
      <c r="B34" s="103">
        <v>65</v>
      </c>
      <c r="C34" s="124" t="s">
        <v>328</v>
      </c>
      <c r="D34" s="124" t="s">
        <v>329</v>
      </c>
      <c r="E34" s="124" t="s">
        <v>330</v>
      </c>
      <c r="F34" s="105" t="s">
        <v>19</v>
      </c>
      <c r="G34" s="106">
        <v>41381</v>
      </c>
      <c r="H34" s="103">
        <v>16</v>
      </c>
      <c r="I34" s="103">
        <v>11</v>
      </c>
      <c r="J34" s="103">
        <v>18</v>
      </c>
      <c r="K34" s="103">
        <v>0</v>
      </c>
      <c r="L34" s="107">
        <v>16</v>
      </c>
      <c r="M34" s="140">
        <f t="shared" si="0"/>
        <v>61</v>
      </c>
      <c r="N34" s="108">
        <f t="shared" si="1"/>
        <v>1</v>
      </c>
      <c r="O34" s="125">
        <f t="shared" si="2"/>
        <v>0.61</v>
      </c>
      <c r="P34" s="108" t="str">
        <f t="shared" si="3"/>
        <v>n.B</v>
      </c>
      <c r="Q34" s="110" t="str">
        <f t="shared" si="5"/>
        <v/>
      </c>
    </row>
    <row r="35" spans="1:17" s="34" customFormat="1" ht="18.75" customHeight="1" x14ac:dyDescent="0.2">
      <c r="A35" s="102" t="s">
        <v>68</v>
      </c>
      <c r="B35" s="103">
        <v>72</v>
      </c>
      <c r="C35" s="124" t="s">
        <v>331</v>
      </c>
      <c r="D35" s="124" t="s">
        <v>332</v>
      </c>
      <c r="E35" s="124" t="s">
        <v>333</v>
      </c>
      <c r="F35" s="162" t="s">
        <v>1</v>
      </c>
      <c r="G35" s="106">
        <v>41984</v>
      </c>
      <c r="H35" s="103">
        <v>16</v>
      </c>
      <c r="I35" s="103">
        <v>10</v>
      </c>
      <c r="J35" s="103">
        <v>18</v>
      </c>
      <c r="K35" s="103">
        <v>16</v>
      </c>
      <c r="L35" s="107">
        <v>0</v>
      </c>
      <c r="M35" s="141">
        <f t="shared" si="0"/>
        <v>60</v>
      </c>
      <c r="N35" s="108">
        <f t="shared" si="1"/>
        <v>1</v>
      </c>
      <c r="O35" s="125">
        <f t="shared" si="2"/>
        <v>0.6</v>
      </c>
      <c r="P35" s="108" t="str">
        <f t="shared" si="3"/>
        <v>n.B</v>
      </c>
      <c r="Q35" s="110" t="str">
        <f t="shared" si="5"/>
        <v/>
      </c>
    </row>
    <row r="36" spans="1:17" s="34" customFormat="1" ht="18.75" customHeight="1" x14ac:dyDescent="0.2">
      <c r="A36" s="102" t="s">
        <v>68</v>
      </c>
      <c r="B36" s="103">
        <v>93</v>
      </c>
      <c r="C36" s="124" t="s">
        <v>161</v>
      </c>
      <c r="D36" s="124" t="s">
        <v>334</v>
      </c>
      <c r="E36" s="124" t="s">
        <v>335</v>
      </c>
      <c r="F36" s="162" t="s">
        <v>1</v>
      </c>
      <c r="G36" s="106">
        <v>41780</v>
      </c>
      <c r="H36" s="103">
        <v>8</v>
      </c>
      <c r="I36" s="103">
        <v>12</v>
      </c>
      <c r="J36" s="103">
        <v>0</v>
      </c>
      <c r="K36" s="103">
        <v>15</v>
      </c>
      <c r="L36" s="107">
        <v>20</v>
      </c>
      <c r="M36" s="140">
        <f t="shared" si="0"/>
        <v>55</v>
      </c>
      <c r="N36" s="108">
        <f t="shared" si="1"/>
        <v>1</v>
      </c>
      <c r="O36" s="125">
        <f t="shared" si="2"/>
        <v>0.55000000000000004</v>
      </c>
      <c r="P36" s="108" t="str">
        <f t="shared" si="3"/>
        <v>n.B</v>
      </c>
      <c r="Q36" s="110" t="str">
        <f t="shared" si="5"/>
        <v/>
      </c>
    </row>
    <row r="37" spans="1:17" s="34" customFormat="1" ht="18.75" customHeight="1" x14ac:dyDescent="0.2">
      <c r="A37" s="102" t="s">
        <v>68</v>
      </c>
      <c r="B37" s="103">
        <v>82</v>
      </c>
      <c r="C37" s="124" t="s">
        <v>172</v>
      </c>
      <c r="D37" s="124" t="s">
        <v>173</v>
      </c>
      <c r="E37" s="124" t="s">
        <v>336</v>
      </c>
      <c r="F37" s="105" t="s">
        <v>5</v>
      </c>
      <c r="G37" s="106">
        <v>41142</v>
      </c>
      <c r="H37" s="103">
        <v>0</v>
      </c>
      <c r="I37" s="103">
        <v>15</v>
      </c>
      <c r="J37" s="103">
        <v>0</v>
      </c>
      <c r="K37" s="103">
        <v>20</v>
      </c>
      <c r="L37" s="107">
        <v>19</v>
      </c>
      <c r="M37" s="141">
        <f t="shared" si="0"/>
        <v>54</v>
      </c>
      <c r="N37" s="108">
        <f t="shared" si="1"/>
        <v>2</v>
      </c>
      <c r="O37" s="125">
        <f t="shared" si="2"/>
        <v>0.54</v>
      </c>
      <c r="P37" s="108" t="str">
        <f t="shared" si="3"/>
        <v>n.B</v>
      </c>
      <c r="Q37" s="110" t="str">
        <f>IF(ISNUMBER(H37),IF(N37&gt;0,"",RANK(M37,$M$6:$M$31)),"")</f>
        <v/>
      </c>
    </row>
    <row r="38" spans="1:17" s="34" customFormat="1" ht="18.75" customHeight="1" x14ac:dyDescent="0.2">
      <c r="A38" s="102" t="s">
        <v>68</v>
      </c>
      <c r="B38" s="103">
        <v>84</v>
      </c>
      <c r="C38" s="124" t="s">
        <v>107</v>
      </c>
      <c r="D38" s="124" t="s">
        <v>337</v>
      </c>
      <c r="E38" s="124" t="s">
        <v>338</v>
      </c>
      <c r="F38" s="105" t="s">
        <v>5</v>
      </c>
      <c r="G38" s="106">
        <v>41785</v>
      </c>
      <c r="H38" s="103">
        <v>14</v>
      </c>
      <c r="I38" s="103">
        <v>10</v>
      </c>
      <c r="J38" s="103">
        <v>0</v>
      </c>
      <c r="K38" s="103">
        <v>14</v>
      </c>
      <c r="L38" s="107">
        <v>14</v>
      </c>
      <c r="M38" s="140">
        <f t="shared" si="0"/>
        <v>52</v>
      </c>
      <c r="N38" s="108">
        <f t="shared" si="1"/>
        <v>1</v>
      </c>
      <c r="O38" s="125">
        <f t="shared" si="2"/>
        <v>0.52</v>
      </c>
      <c r="P38" s="108" t="str">
        <f t="shared" si="3"/>
        <v>n.B</v>
      </c>
      <c r="Q38" s="110" t="str">
        <f>IF(ISNUMBER(H38),IF(N38&gt;0,"",RANK(M38,$M$6:$M$31)),"")</f>
        <v/>
      </c>
    </row>
    <row r="39" spans="1:17" s="34" customFormat="1" ht="18.75" customHeight="1" x14ac:dyDescent="0.2">
      <c r="A39" s="102" t="s">
        <v>68</v>
      </c>
      <c r="B39" s="103">
        <v>81</v>
      </c>
      <c r="C39" s="124" t="s">
        <v>99</v>
      </c>
      <c r="D39" s="124" t="s">
        <v>109</v>
      </c>
      <c r="E39" s="124" t="s">
        <v>82</v>
      </c>
      <c r="F39" s="105" t="s">
        <v>2</v>
      </c>
      <c r="G39" s="106">
        <v>41390</v>
      </c>
      <c r="H39" s="103">
        <v>0</v>
      </c>
      <c r="I39" s="103">
        <v>0</v>
      </c>
      <c r="J39" s="103">
        <v>12</v>
      </c>
      <c r="K39" s="103">
        <v>20</v>
      </c>
      <c r="L39" s="107">
        <v>15</v>
      </c>
      <c r="M39" s="141">
        <f t="shared" si="0"/>
        <v>47</v>
      </c>
      <c r="N39" s="108">
        <f t="shared" si="1"/>
        <v>2</v>
      </c>
      <c r="O39" s="125">
        <f t="shared" si="2"/>
        <v>0.47</v>
      </c>
      <c r="P39" s="108" t="str">
        <f t="shared" si="3"/>
        <v>n.B</v>
      </c>
      <c r="Q39" s="110" t="str">
        <f>IF(ISNUMBER(H39),IF(N39&gt;0,"",RANK(M39,$M$6:$M$31)),"")</f>
        <v/>
      </c>
    </row>
    <row r="40" spans="1:17" s="34" customFormat="1" ht="18.75" customHeight="1" x14ac:dyDescent="0.2">
      <c r="A40" s="102" t="s">
        <v>68</v>
      </c>
      <c r="B40" s="103">
        <v>87</v>
      </c>
      <c r="C40" s="124" t="s">
        <v>28</v>
      </c>
      <c r="D40" s="124" t="s">
        <v>3</v>
      </c>
      <c r="E40" s="124" t="s">
        <v>83</v>
      </c>
      <c r="F40" s="105" t="s">
        <v>4</v>
      </c>
      <c r="G40" s="106">
        <v>41918</v>
      </c>
      <c r="H40" s="103">
        <v>14</v>
      </c>
      <c r="I40" s="103">
        <v>12</v>
      </c>
      <c r="J40" s="103">
        <v>0</v>
      </c>
      <c r="K40" s="103">
        <v>16</v>
      </c>
      <c r="L40" s="107">
        <v>0</v>
      </c>
      <c r="M40" s="140">
        <f t="shared" si="0"/>
        <v>42</v>
      </c>
      <c r="N40" s="108">
        <f t="shared" si="1"/>
        <v>2</v>
      </c>
      <c r="O40" s="125">
        <f t="shared" si="2"/>
        <v>0.42</v>
      </c>
      <c r="P40" s="108" t="str">
        <f t="shared" si="3"/>
        <v>n.B</v>
      </c>
      <c r="Q40" s="110" t="str">
        <f>IF(ISNUMBER(H40),IF(N40&gt;0,"",RANK(M40,$M$6:$M$31)),"")</f>
        <v/>
      </c>
    </row>
    <row r="41" spans="1:17" s="34" customFormat="1" ht="18.75" customHeight="1" x14ac:dyDescent="0.2">
      <c r="A41" s="160" t="s">
        <v>68</v>
      </c>
      <c r="B41" s="161">
        <v>90</v>
      </c>
      <c r="C41" s="190" t="s">
        <v>339</v>
      </c>
      <c r="D41" s="190" t="s">
        <v>63</v>
      </c>
      <c r="E41" s="190" t="s">
        <v>354</v>
      </c>
      <c r="F41" s="162" t="s">
        <v>1</v>
      </c>
      <c r="G41" s="163">
        <v>40386</v>
      </c>
      <c r="H41" s="161">
        <v>12</v>
      </c>
      <c r="I41" s="161">
        <v>0</v>
      </c>
      <c r="J41" s="161">
        <v>0</v>
      </c>
      <c r="K41" s="161">
        <v>15</v>
      </c>
      <c r="L41" s="164">
        <v>13</v>
      </c>
      <c r="M41" s="140">
        <f t="shared" ref="M41:M50" si="6">SUM(H41:L41)</f>
        <v>40</v>
      </c>
      <c r="N41" s="108">
        <f t="shared" ref="N41:N45" si="7">COUNTIF(H41:L41,0)</f>
        <v>2</v>
      </c>
      <c r="O41" s="125">
        <f t="shared" ref="O41:O45" si="8">ROUND(IF(ISNUMBER(H41),M41/(COUNTA(H41:L41)*20),""),2)</f>
        <v>0.4</v>
      </c>
      <c r="P41" s="108" t="str">
        <f t="shared" si="3"/>
        <v>n.B</v>
      </c>
      <c r="Q41" s="110" t="str">
        <f t="shared" ref="Q41:Q45" si="9">IF(ISNUMBER(H41),IF(N41&gt;0,"",RANK(M41,$M$6:$M$31)),"")</f>
        <v/>
      </c>
    </row>
    <row r="42" spans="1:17" s="34" customFormat="1" ht="18.75" customHeight="1" x14ac:dyDescent="0.2">
      <c r="A42" s="160" t="s">
        <v>68</v>
      </c>
      <c r="B42" s="161">
        <v>79</v>
      </c>
      <c r="C42" s="190" t="s">
        <v>29</v>
      </c>
      <c r="D42" s="190" t="s">
        <v>340</v>
      </c>
      <c r="E42" s="190" t="s">
        <v>341</v>
      </c>
      <c r="F42" s="162" t="s">
        <v>1</v>
      </c>
      <c r="G42" s="163">
        <v>41415</v>
      </c>
      <c r="H42" s="161">
        <v>6</v>
      </c>
      <c r="I42" s="161">
        <v>0</v>
      </c>
      <c r="J42" s="161">
        <v>15</v>
      </c>
      <c r="K42" s="161">
        <v>14</v>
      </c>
      <c r="L42" s="164">
        <v>0</v>
      </c>
      <c r="M42" s="140">
        <f t="shared" si="6"/>
        <v>35</v>
      </c>
      <c r="N42" s="108">
        <f t="shared" si="7"/>
        <v>2</v>
      </c>
      <c r="O42" s="125">
        <f t="shared" si="8"/>
        <v>0.35</v>
      </c>
      <c r="P42" s="108" t="str">
        <f t="shared" si="3"/>
        <v>n.B</v>
      </c>
      <c r="Q42" s="110" t="str">
        <f t="shared" si="9"/>
        <v/>
      </c>
    </row>
    <row r="43" spans="1:17" s="34" customFormat="1" ht="18.75" customHeight="1" x14ac:dyDescent="0.2">
      <c r="A43" s="160" t="s">
        <v>68</v>
      </c>
      <c r="B43" s="161">
        <v>69</v>
      </c>
      <c r="C43" s="190" t="s">
        <v>342</v>
      </c>
      <c r="D43" s="190" t="s">
        <v>74</v>
      </c>
      <c r="E43" s="190" t="s">
        <v>343</v>
      </c>
      <c r="F43" s="162" t="s">
        <v>77</v>
      </c>
      <c r="G43" s="163">
        <v>41724</v>
      </c>
      <c r="H43" s="161">
        <v>11</v>
      </c>
      <c r="I43" s="161">
        <v>0</v>
      </c>
      <c r="J43" s="161">
        <v>0</v>
      </c>
      <c r="K43" s="161">
        <v>0</v>
      </c>
      <c r="L43" s="164">
        <v>12</v>
      </c>
      <c r="M43" s="140">
        <f t="shared" si="6"/>
        <v>23</v>
      </c>
      <c r="N43" s="108">
        <f t="shared" si="7"/>
        <v>3</v>
      </c>
      <c r="O43" s="125">
        <f t="shared" si="8"/>
        <v>0.23</v>
      </c>
      <c r="P43" s="108" t="str">
        <f t="shared" si="3"/>
        <v>n.B</v>
      </c>
      <c r="Q43" s="110" t="str">
        <f t="shared" si="9"/>
        <v/>
      </c>
    </row>
    <row r="44" spans="1:17" s="34" customFormat="1" ht="18.75" customHeight="1" x14ac:dyDescent="0.2">
      <c r="A44" s="160" t="s">
        <v>68</v>
      </c>
      <c r="B44" s="161">
        <v>77</v>
      </c>
      <c r="C44" s="190" t="s">
        <v>107</v>
      </c>
      <c r="D44" s="190" t="s">
        <v>116</v>
      </c>
      <c r="E44" s="190" t="s">
        <v>89</v>
      </c>
      <c r="F44" s="105" t="s">
        <v>4</v>
      </c>
      <c r="G44" s="163">
        <v>41640</v>
      </c>
      <c r="H44" s="161">
        <v>0</v>
      </c>
      <c r="I44" s="161">
        <v>0</v>
      </c>
      <c r="J44" s="161">
        <v>0</v>
      </c>
      <c r="K44" s="161">
        <v>12</v>
      </c>
      <c r="L44" s="164">
        <v>10</v>
      </c>
      <c r="M44" s="140">
        <f t="shared" si="6"/>
        <v>22</v>
      </c>
      <c r="N44" s="108">
        <f t="shared" si="7"/>
        <v>3</v>
      </c>
      <c r="O44" s="125">
        <f t="shared" si="8"/>
        <v>0.22</v>
      </c>
      <c r="P44" s="108" t="str">
        <f t="shared" si="3"/>
        <v>n.B</v>
      </c>
      <c r="Q44" s="110" t="str">
        <f t="shared" si="9"/>
        <v/>
      </c>
    </row>
    <row r="45" spans="1:17" s="34" customFormat="1" ht="18.75" customHeight="1" x14ac:dyDescent="0.2">
      <c r="A45" s="160" t="s">
        <v>68</v>
      </c>
      <c r="B45" s="161">
        <v>76</v>
      </c>
      <c r="C45" s="190" t="s">
        <v>49</v>
      </c>
      <c r="D45" s="190" t="s">
        <v>35</v>
      </c>
      <c r="E45" s="190" t="s">
        <v>60</v>
      </c>
      <c r="F45" s="105" t="s">
        <v>4</v>
      </c>
      <c r="G45" s="163">
        <v>41224</v>
      </c>
      <c r="H45" s="161">
        <v>0</v>
      </c>
      <c r="I45" s="161">
        <v>0</v>
      </c>
      <c r="J45" s="161">
        <v>0</v>
      </c>
      <c r="K45" s="161">
        <v>0</v>
      </c>
      <c r="L45" s="164">
        <v>0</v>
      </c>
      <c r="M45" s="140">
        <f t="shared" si="6"/>
        <v>0</v>
      </c>
      <c r="N45" s="108">
        <f t="shared" si="7"/>
        <v>5</v>
      </c>
      <c r="O45" s="125">
        <f t="shared" si="8"/>
        <v>0</v>
      </c>
      <c r="P45" s="108" t="str">
        <f t="shared" si="3"/>
        <v>n.B</v>
      </c>
      <c r="Q45" s="110" t="str">
        <f t="shared" si="9"/>
        <v/>
      </c>
    </row>
    <row r="46" spans="1:17" s="34" customFormat="1" ht="18.75" customHeight="1" x14ac:dyDescent="0.2">
      <c r="A46" s="171" t="s">
        <v>68</v>
      </c>
      <c r="B46" s="172">
        <v>70</v>
      </c>
      <c r="C46" s="191" t="s">
        <v>136</v>
      </c>
      <c r="D46" s="191" t="s">
        <v>344</v>
      </c>
      <c r="E46" s="191" t="s">
        <v>345</v>
      </c>
      <c r="F46" s="192" t="s">
        <v>27</v>
      </c>
      <c r="G46" s="174">
        <v>41726</v>
      </c>
      <c r="H46" s="167" t="s">
        <v>292</v>
      </c>
      <c r="I46" s="172"/>
      <c r="J46" s="172"/>
      <c r="K46" s="172"/>
      <c r="L46" s="175"/>
      <c r="M46" s="193"/>
      <c r="N46" s="176"/>
      <c r="O46" s="194"/>
      <c r="P46" s="176"/>
      <c r="Q46" s="177"/>
    </row>
    <row r="47" spans="1:17" s="34" customFormat="1" ht="18.75" customHeight="1" x14ac:dyDescent="0.2">
      <c r="A47" s="171" t="s">
        <v>68</v>
      </c>
      <c r="B47" s="172">
        <v>89</v>
      </c>
      <c r="C47" s="191" t="s">
        <v>100</v>
      </c>
      <c r="D47" s="191" t="s">
        <v>110</v>
      </c>
      <c r="E47" s="191" t="s">
        <v>84</v>
      </c>
      <c r="F47" s="192" t="s">
        <v>19</v>
      </c>
      <c r="G47" s="174">
        <v>41469</v>
      </c>
      <c r="H47" s="167" t="s">
        <v>292</v>
      </c>
      <c r="I47" s="172"/>
      <c r="J47" s="172"/>
      <c r="K47" s="172"/>
      <c r="L47" s="175"/>
      <c r="M47" s="193"/>
      <c r="N47" s="176"/>
      <c r="O47" s="194"/>
      <c r="P47" s="176"/>
      <c r="Q47" s="177"/>
    </row>
    <row r="48" spans="1:17" s="34" customFormat="1" ht="18.75" customHeight="1" x14ac:dyDescent="0.2">
      <c r="A48" s="171" t="s">
        <v>68</v>
      </c>
      <c r="B48" s="172">
        <v>91</v>
      </c>
      <c r="C48" s="191" t="s">
        <v>346</v>
      </c>
      <c r="D48" s="191" t="s">
        <v>347</v>
      </c>
      <c r="E48" s="191" t="s">
        <v>348</v>
      </c>
      <c r="F48" s="192" t="s">
        <v>5</v>
      </c>
      <c r="G48" s="174">
        <v>41101</v>
      </c>
      <c r="H48" s="167" t="s">
        <v>292</v>
      </c>
      <c r="I48" s="172"/>
      <c r="J48" s="172"/>
      <c r="K48" s="172"/>
      <c r="L48" s="175"/>
      <c r="M48" s="193"/>
      <c r="N48" s="176"/>
      <c r="O48" s="194"/>
      <c r="P48" s="176"/>
      <c r="Q48" s="177"/>
    </row>
    <row r="49" spans="1:17" s="34" customFormat="1" ht="18.75" customHeight="1" x14ac:dyDescent="0.2">
      <c r="A49" s="171" t="s">
        <v>68</v>
      </c>
      <c r="B49" s="172">
        <v>85</v>
      </c>
      <c r="C49" s="191" t="s">
        <v>242</v>
      </c>
      <c r="D49" s="191" t="s">
        <v>349</v>
      </c>
      <c r="E49" s="191" t="s">
        <v>355</v>
      </c>
      <c r="F49" s="192" t="s">
        <v>5</v>
      </c>
      <c r="G49" s="174">
        <v>40776</v>
      </c>
      <c r="H49" s="167" t="s">
        <v>292</v>
      </c>
      <c r="I49" s="172"/>
      <c r="J49" s="172"/>
      <c r="K49" s="172"/>
      <c r="L49" s="175"/>
      <c r="M49" s="193"/>
      <c r="N49" s="176"/>
      <c r="O49" s="194"/>
      <c r="P49" s="176"/>
      <c r="Q49" s="177"/>
    </row>
    <row r="50" spans="1:17" s="34" customFormat="1" ht="18.75" customHeight="1" thickBot="1" x14ac:dyDescent="0.25">
      <c r="A50" s="178" t="s">
        <v>68</v>
      </c>
      <c r="B50" s="179">
        <v>78</v>
      </c>
      <c r="C50" s="195" t="s">
        <v>350</v>
      </c>
      <c r="D50" s="195" t="s">
        <v>351</v>
      </c>
      <c r="E50" s="195" t="s">
        <v>352</v>
      </c>
      <c r="F50" s="181" t="s">
        <v>1</v>
      </c>
      <c r="G50" s="182">
        <v>40755</v>
      </c>
      <c r="H50" s="183" t="s">
        <v>292</v>
      </c>
      <c r="I50" s="179"/>
      <c r="J50" s="179"/>
      <c r="K50" s="179"/>
      <c r="L50" s="184"/>
      <c r="M50" s="196"/>
      <c r="N50" s="188"/>
      <c r="O50" s="197"/>
      <c r="P50" s="188"/>
      <c r="Q50" s="189"/>
    </row>
  </sheetData>
  <autoFilter ref="A5:Q50">
    <filterColumn colId="0" showButton="0"/>
    <filterColumn colId="2" showButton="0"/>
  </autoFilter>
  <mergeCells count="4">
    <mergeCell ref="A4:E4"/>
    <mergeCell ref="H4:Q4"/>
    <mergeCell ref="A5:B5"/>
    <mergeCell ref="C5:D5"/>
  </mergeCells>
  <printOptions horizontalCentered="1"/>
  <pageMargins left="0.23622047244094491" right="0.23622047244094491" top="0.94488188976377963" bottom="0.15748031496062992" header="0.70866141732283472" footer="0"/>
  <pageSetup paperSize="9" scale="65" fitToHeight="2" orientation="landscape" r:id="rId1"/>
  <headerFooter alignWithMargins="0">
    <oddHeader>&amp;C&amp;"Arial,Fett Kursiv"&amp;14&amp;A</oddHead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view="pageBreakPreview" zoomScale="80" zoomScaleNormal="86" workbookViewId="0">
      <pane ySplit="5" topLeftCell="A6" activePane="bottomLeft" state="frozen"/>
      <selection activeCell="C41" sqref="C41"/>
      <selection pane="bottomLeft" activeCell="G6" sqref="G6"/>
    </sheetView>
  </sheetViews>
  <sheetFormatPr baseColWidth="10" defaultColWidth="14.85546875" defaultRowHeight="19.5" customHeight="1" x14ac:dyDescent="0.2"/>
  <cols>
    <col min="1" max="1" width="3.7109375" style="10" customWidth="1"/>
    <col min="2" max="2" width="5.140625" style="10" bestFit="1" customWidth="1"/>
    <col min="3" max="3" width="10.140625" style="10" bestFit="1" customWidth="1"/>
    <col min="4" max="4" width="12.28515625" style="10" bestFit="1" customWidth="1"/>
    <col min="5" max="5" width="56.42578125" style="10" bestFit="1" customWidth="1"/>
    <col min="6" max="6" width="10.140625" style="10" bestFit="1" customWidth="1"/>
    <col min="7" max="7" width="11.85546875" style="10" customWidth="1"/>
    <col min="8" max="12" width="14.140625" style="10" customWidth="1"/>
    <col min="13" max="13" width="9.42578125" style="10" customWidth="1"/>
    <col min="14" max="14" width="5.42578125" style="10" bestFit="1" customWidth="1"/>
    <col min="15" max="15" width="8" style="10" customWidth="1"/>
    <col min="16" max="16" width="11.7109375" style="10" customWidth="1"/>
    <col min="17" max="17" width="8.5703125" style="10" customWidth="1"/>
    <col min="18" max="16384" width="14.85546875" style="10"/>
  </cols>
  <sheetData>
    <row r="1" spans="1:32" ht="24" customHeight="1" x14ac:dyDescent="0.2">
      <c r="A1" s="2" t="s">
        <v>33</v>
      </c>
      <c r="B1" s="3"/>
      <c r="C1" s="4"/>
      <c r="D1" s="4"/>
      <c r="E1" s="4"/>
      <c r="F1" s="4"/>
      <c r="G1" s="4"/>
      <c r="H1" s="5"/>
      <c r="I1" s="5"/>
      <c r="J1" s="6"/>
      <c r="K1" s="6"/>
      <c r="L1" s="6"/>
      <c r="M1" s="6"/>
      <c r="N1" s="7"/>
      <c r="O1" s="7"/>
      <c r="P1" s="7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4" customHeight="1" x14ac:dyDescent="0.2">
      <c r="A2" s="11" t="s">
        <v>183</v>
      </c>
      <c r="B2" s="12"/>
      <c r="C2" s="13"/>
      <c r="D2" s="13"/>
      <c r="E2" s="13"/>
      <c r="F2" s="13"/>
      <c r="G2" s="134" t="s">
        <v>184</v>
      </c>
      <c r="H2" s="14"/>
      <c r="I2" s="15"/>
      <c r="J2" s="16"/>
      <c r="K2" s="16"/>
      <c r="L2" s="16"/>
      <c r="M2" s="16"/>
      <c r="N2" s="17"/>
      <c r="O2" s="17"/>
      <c r="P2" s="17"/>
      <c r="Q2" s="1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4" customHeight="1" thickBot="1" x14ac:dyDescent="0.25">
      <c r="A3" s="19" t="s">
        <v>7</v>
      </c>
      <c r="B3" s="12"/>
      <c r="C3" s="13"/>
      <c r="D3" s="13"/>
      <c r="E3" s="20"/>
      <c r="F3" s="20"/>
      <c r="G3" s="20"/>
      <c r="H3" s="21"/>
      <c r="I3" s="21"/>
      <c r="J3" s="22"/>
      <c r="K3" s="22"/>
      <c r="L3" s="22"/>
      <c r="M3" s="23"/>
      <c r="N3" s="24"/>
      <c r="O3" s="24"/>
      <c r="P3" s="24"/>
      <c r="Q3" s="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 thickBot="1" x14ac:dyDescent="0.25">
      <c r="A4" s="146" t="s">
        <v>8</v>
      </c>
      <c r="B4" s="147"/>
      <c r="C4" s="147"/>
      <c r="D4" s="147"/>
      <c r="E4" s="147"/>
      <c r="F4" s="132"/>
      <c r="G4" s="132"/>
      <c r="H4" s="148" t="s">
        <v>9</v>
      </c>
      <c r="I4" s="148"/>
      <c r="J4" s="149"/>
      <c r="K4" s="149"/>
      <c r="L4" s="149"/>
      <c r="M4" s="149"/>
      <c r="N4" s="149"/>
      <c r="O4" s="149"/>
      <c r="P4" s="149"/>
      <c r="Q4" s="149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42" customFormat="1" ht="56.25" customHeight="1" thickBot="1" x14ac:dyDescent="0.25">
      <c r="A5" s="150" t="s">
        <v>10</v>
      </c>
      <c r="B5" s="151"/>
      <c r="C5" s="146" t="s">
        <v>11</v>
      </c>
      <c r="D5" s="152"/>
      <c r="E5" s="133" t="s">
        <v>0</v>
      </c>
      <c r="F5" s="133" t="s">
        <v>6</v>
      </c>
      <c r="G5" s="27" t="s">
        <v>12</v>
      </c>
      <c r="H5" s="27" t="s">
        <v>185</v>
      </c>
      <c r="I5" s="27" t="s">
        <v>186</v>
      </c>
      <c r="J5" s="27" t="s">
        <v>188</v>
      </c>
      <c r="K5" s="27" t="s">
        <v>189</v>
      </c>
      <c r="L5" s="27" t="s">
        <v>187</v>
      </c>
      <c r="M5" s="28" t="s">
        <v>13</v>
      </c>
      <c r="N5" s="133" t="s">
        <v>14</v>
      </c>
      <c r="O5" s="27" t="s">
        <v>15</v>
      </c>
      <c r="P5" s="133" t="s">
        <v>16</v>
      </c>
      <c r="Q5" s="133" t="s">
        <v>17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s="126" customFormat="1" ht="18.75" customHeight="1" x14ac:dyDescent="0.25">
      <c r="A6" s="71" t="s">
        <v>18</v>
      </c>
      <c r="B6" s="127">
        <v>127</v>
      </c>
      <c r="C6" s="128" t="s">
        <v>37</v>
      </c>
      <c r="D6" s="128" t="s">
        <v>38</v>
      </c>
      <c r="E6" s="128" t="s">
        <v>34</v>
      </c>
      <c r="F6" s="129" t="s">
        <v>1</v>
      </c>
      <c r="G6" s="75">
        <v>40083</v>
      </c>
      <c r="H6" s="127">
        <v>14</v>
      </c>
      <c r="I6" s="127">
        <v>20</v>
      </c>
      <c r="J6" s="127">
        <v>16</v>
      </c>
      <c r="K6" s="127">
        <v>18</v>
      </c>
      <c r="L6" s="127">
        <v>20</v>
      </c>
      <c r="M6" s="76">
        <f t="shared" ref="M6:M20" si="0">SUM(H6:L6)</f>
        <v>88</v>
      </c>
      <c r="N6" s="77">
        <f t="shared" ref="N6:N20" si="1">COUNTIF(H6:L6,0)</f>
        <v>0</v>
      </c>
      <c r="O6" s="78">
        <f t="shared" ref="O6:O20" si="2">ROUND(IF(ISNUMBER(H6),M6/(COUNTA(H6:L6)*20),""),2)</f>
        <v>0.88</v>
      </c>
      <c r="P6" s="77" t="str">
        <f t="shared" ref="P6:P20" si="3">IF(ISNUMBER(H6),IF(N6&gt;0,"n.B",IF(O6&lt;51%,"n.B.",IF(O6&lt;65%,"bestanden",IF(O6&lt;81%,"gut",IF(O6&lt;91%,"sehr gut","vorzüglich"))))),"")</f>
        <v>sehr gut</v>
      </c>
      <c r="Q6" s="79">
        <f>IF(ISNUMBER(H6),IF(N6&gt;0,"",RANK(M6,$M$6:$M$23)),"")</f>
        <v>1</v>
      </c>
    </row>
    <row r="7" spans="1:32" s="126" customFormat="1" ht="18.75" customHeight="1" x14ac:dyDescent="0.25">
      <c r="A7" s="47" t="s">
        <v>18</v>
      </c>
      <c r="B7" s="48">
        <v>104</v>
      </c>
      <c r="C7" s="111" t="s">
        <v>21</v>
      </c>
      <c r="D7" s="111" t="s">
        <v>20</v>
      </c>
      <c r="E7" s="111" t="s">
        <v>132</v>
      </c>
      <c r="F7" s="50" t="s">
        <v>1</v>
      </c>
      <c r="G7" s="49">
        <v>39716</v>
      </c>
      <c r="H7" s="48">
        <v>13</v>
      </c>
      <c r="I7" s="48">
        <v>20</v>
      </c>
      <c r="J7" s="48">
        <v>17</v>
      </c>
      <c r="K7" s="48">
        <v>18</v>
      </c>
      <c r="L7" s="48">
        <v>20</v>
      </c>
      <c r="M7" s="65">
        <f t="shared" si="0"/>
        <v>88</v>
      </c>
      <c r="N7" s="62">
        <f t="shared" si="1"/>
        <v>0</v>
      </c>
      <c r="O7" s="63">
        <f t="shared" si="2"/>
        <v>0.88</v>
      </c>
      <c r="P7" s="62" t="str">
        <f t="shared" si="3"/>
        <v>sehr gut</v>
      </c>
      <c r="Q7" s="66">
        <f>IF(ISNUMBER(H7),IF(N7&gt;0,"",RANK(M7,$M$6:$M$23)),"")+1</f>
        <v>2</v>
      </c>
    </row>
    <row r="8" spans="1:32" s="126" customFormat="1" ht="18.75" customHeight="1" x14ac:dyDescent="0.25">
      <c r="A8" s="80" t="s">
        <v>18</v>
      </c>
      <c r="B8" s="100">
        <v>114</v>
      </c>
      <c r="C8" s="83" t="s">
        <v>133</v>
      </c>
      <c r="D8" s="83" t="s">
        <v>134</v>
      </c>
      <c r="E8" s="83" t="s">
        <v>135</v>
      </c>
      <c r="F8" s="100" t="s">
        <v>27</v>
      </c>
      <c r="G8" s="84">
        <v>41442</v>
      </c>
      <c r="H8" s="119">
        <v>19</v>
      </c>
      <c r="I8" s="119">
        <v>16</v>
      </c>
      <c r="J8" s="119">
        <v>16</v>
      </c>
      <c r="K8" s="119">
        <v>17</v>
      </c>
      <c r="L8" s="119">
        <v>20</v>
      </c>
      <c r="M8" s="85">
        <f t="shared" si="0"/>
        <v>88</v>
      </c>
      <c r="N8" s="86">
        <f t="shared" si="1"/>
        <v>0</v>
      </c>
      <c r="O8" s="78">
        <f t="shared" si="2"/>
        <v>0.88</v>
      </c>
      <c r="P8" s="86" t="str">
        <f t="shared" si="3"/>
        <v>sehr gut</v>
      </c>
      <c r="Q8" s="87">
        <f>IF(ISNUMBER(H8),IF(N8&gt;0,"",RANK(M8,$M$6:$M$23)),"")+2</f>
        <v>3</v>
      </c>
    </row>
    <row r="9" spans="1:32" s="112" customFormat="1" ht="18.75" customHeight="1" x14ac:dyDescent="0.2">
      <c r="A9" s="29" t="s">
        <v>18</v>
      </c>
      <c r="B9" s="45">
        <v>122</v>
      </c>
      <c r="C9" s="46" t="s">
        <v>62</v>
      </c>
      <c r="D9" s="46" t="s">
        <v>122</v>
      </c>
      <c r="E9" s="46" t="s">
        <v>93</v>
      </c>
      <c r="F9" s="45" t="s">
        <v>1</v>
      </c>
      <c r="G9" s="43">
        <v>41640</v>
      </c>
      <c r="H9" s="45">
        <v>14</v>
      </c>
      <c r="I9" s="45">
        <v>20</v>
      </c>
      <c r="J9" s="45">
        <v>16</v>
      </c>
      <c r="K9" s="45">
        <v>17</v>
      </c>
      <c r="L9" s="45">
        <v>20</v>
      </c>
      <c r="M9" s="30">
        <f t="shared" si="0"/>
        <v>87</v>
      </c>
      <c r="N9" s="31">
        <f t="shared" si="1"/>
        <v>0</v>
      </c>
      <c r="O9" s="32">
        <f t="shared" si="2"/>
        <v>0.87</v>
      </c>
      <c r="P9" s="31" t="str">
        <f t="shared" si="3"/>
        <v>sehr gut</v>
      </c>
      <c r="Q9" s="33">
        <f>IF(ISNUMBER(H9),IF(N9&gt;0,"",RANK(M9,$M$6:$M$23)),"")</f>
        <v>4</v>
      </c>
    </row>
    <row r="10" spans="1:32" s="112" customFormat="1" ht="18.75" customHeight="1" x14ac:dyDescent="0.2">
      <c r="A10" s="88" t="s">
        <v>18</v>
      </c>
      <c r="B10" s="101">
        <v>108</v>
      </c>
      <c r="C10" s="91" t="s">
        <v>46</v>
      </c>
      <c r="D10" s="91" t="s">
        <v>47</v>
      </c>
      <c r="E10" s="91" t="s">
        <v>48</v>
      </c>
      <c r="F10" s="101" t="s">
        <v>1</v>
      </c>
      <c r="G10" s="92">
        <v>41470</v>
      </c>
      <c r="H10" s="101">
        <v>9</v>
      </c>
      <c r="I10" s="101">
        <v>20</v>
      </c>
      <c r="J10" s="101">
        <v>15</v>
      </c>
      <c r="K10" s="101">
        <v>20</v>
      </c>
      <c r="L10" s="101">
        <v>18</v>
      </c>
      <c r="M10" s="93">
        <f t="shared" si="0"/>
        <v>82</v>
      </c>
      <c r="N10" s="94">
        <f t="shared" si="1"/>
        <v>0</v>
      </c>
      <c r="O10" s="95">
        <f t="shared" si="2"/>
        <v>0.82</v>
      </c>
      <c r="P10" s="94" t="str">
        <f t="shared" si="3"/>
        <v>sehr gut</v>
      </c>
      <c r="Q10" s="96">
        <f>IF(ISNUMBER(H10),IF(N10&gt;0,"",RANK(M10,$M$6:$M$23)),"")</f>
        <v>5</v>
      </c>
    </row>
    <row r="11" spans="1:32" s="112" customFormat="1" ht="18.75" customHeight="1" x14ac:dyDescent="0.2">
      <c r="A11" s="29" t="s">
        <v>18</v>
      </c>
      <c r="B11" s="45">
        <v>116</v>
      </c>
      <c r="C11" s="46" t="s">
        <v>45</v>
      </c>
      <c r="D11" s="46" t="s">
        <v>115</v>
      </c>
      <c r="E11" s="46" t="s">
        <v>72</v>
      </c>
      <c r="F11" s="45" t="s">
        <v>2</v>
      </c>
      <c r="G11" s="43">
        <v>41224</v>
      </c>
      <c r="H11" s="45">
        <v>12</v>
      </c>
      <c r="I11" s="45">
        <v>20</v>
      </c>
      <c r="J11" s="45">
        <v>14</v>
      </c>
      <c r="K11" s="45">
        <v>18</v>
      </c>
      <c r="L11" s="45">
        <v>17</v>
      </c>
      <c r="M11" s="30">
        <f t="shared" si="0"/>
        <v>81</v>
      </c>
      <c r="N11" s="31">
        <f t="shared" si="1"/>
        <v>0</v>
      </c>
      <c r="O11" s="32">
        <f t="shared" si="2"/>
        <v>0.81</v>
      </c>
      <c r="P11" s="31" t="str">
        <f t="shared" si="3"/>
        <v>sehr gut</v>
      </c>
      <c r="Q11" s="33">
        <f t="shared" ref="Q11:Q23" si="4">IF(ISNUMBER(H11),IF(N11&gt;0,"",RANK(M11,$M$6:$M$23)),"")</f>
        <v>6</v>
      </c>
    </row>
    <row r="12" spans="1:32" s="112" customFormat="1" ht="18.75" customHeight="1" x14ac:dyDescent="0.2">
      <c r="A12" s="88" t="s">
        <v>18</v>
      </c>
      <c r="B12" s="101">
        <v>103</v>
      </c>
      <c r="C12" s="91" t="s">
        <v>136</v>
      </c>
      <c r="D12" s="91" t="s">
        <v>137</v>
      </c>
      <c r="E12" s="91" t="s">
        <v>138</v>
      </c>
      <c r="F12" s="101" t="s">
        <v>1</v>
      </c>
      <c r="G12" s="92">
        <v>40632</v>
      </c>
      <c r="H12" s="101">
        <v>11</v>
      </c>
      <c r="I12" s="101">
        <v>20</v>
      </c>
      <c r="J12" s="101">
        <v>15</v>
      </c>
      <c r="K12" s="101">
        <v>15</v>
      </c>
      <c r="L12" s="101">
        <v>20</v>
      </c>
      <c r="M12" s="93">
        <f>SUM(H12:L12)</f>
        <v>81</v>
      </c>
      <c r="N12" s="94">
        <f>COUNTIF(H12:L12,0)</f>
        <v>0</v>
      </c>
      <c r="O12" s="95">
        <f>ROUND(IF(ISNUMBER(H12),M12/(COUNTA(H12:L12)*20),""),2)</f>
        <v>0.81</v>
      </c>
      <c r="P12" s="94" t="str">
        <f>IF(ISNUMBER(H12),IF(N12&gt;0,"n.B",IF(O12&lt;51%,"n.B.",IF(O12&lt;65%,"bestanden",IF(O12&lt;81%,"gut",IF(O12&lt;91%,"sehr gut","vorzüglich"))))),"")</f>
        <v>sehr gut</v>
      </c>
      <c r="Q12" s="96">
        <f t="shared" si="4"/>
        <v>6</v>
      </c>
    </row>
    <row r="13" spans="1:32" s="112" customFormat="1" ht="18.75" customHeight="1" x14ac:dyDescent="0.2">
      <c r="A13" s="29" t="s">
        <v>18</v>
      </c>
      <c r="B13" s="45">
        <v>126</v>
      </c>
      <c r="C13" s="46" t="s">
        <v>31</v>
      </c>
      <c r="D13" s="46" t="s">
        <v>139</v>
      </c>
      <c r="E13" s="46" t="s">
        <v>140</v>
      </c>
      <c r="F13" s="45" t="s">
        <v>5</v>
      </c>
      <c r="G13" s="43">
        <v>40102</v>
      </c>
      <c r="H13" s="45">
        <v>6</v>
      </c>
      <c r="I13" s="45">
        <v>20</v>
      </c>
      <c r="J13" s="45">
        <v>18</v>
      </c>
      <c r="K13" s="45">
        <v>18</v>
      </c>
      <c r="L13" s="45">
        <v>18</v>
      </c>
      <c r="M13" s="30">
        <f>SUM(H13:L13)</f>
        <v>80</v>
      </c>
      <c r="N13" s="31">
        <f>COUNTIF(H13:L13,0)</f>
        <v>0</v>
      </c>
      <c r="O13" s="32">
        <f t="shared" si="2"/>
        <v>0.8</v>
      </c>
      <c r="P13" s="31" t="str">
        <f t="shared" si="3"/>
        <v>gut</v>
      </c>
      <c r="Q13" s="33">
        <f t="shared" si="4"/>
        <v>8</v>
      </c>
    </row>
    <row r="14" spans="1:32" s="112" customFormat="1" ht="18.75" customHeight="1" x14ac:dyDescent="0.2">
      <c r="A14" s="88" t="s">
        <v>18</v>
      </c>
      <c r="B14" s="101">
        <v>132</v>
      </c>
      <c r="C14" s="91" t="s">
        <v>126</v>
      </c>
      <c r="D14" s="91" t="s">
        <v>129</v>
      </c>
      <c r="E14" s="91" t="s">
        <v>97</v>
      </c>
      <c r="F14" s="101" t="s">
        <v>4</v>
      </c>
      <c r="G14" s="92">
        <v>41136</v>
      </c>
      <c r="H14" s="101">
        <v>10</v>
      </c>
      <c r="I14" s="101">
        <v>20</v>
      </c>
      <c r="J14" s="101">
        <v>9</v>
      </c>
      <c r="K14" s="101">
        <v>20</v>
      </c>
      <c r="L14" s="101">
        <v>18</v>
      </c>
      <c r="M14" s="93">
        <f t="shared" si="0"/>
        <v>77</v>
      </c>
      <c r="N14" s="94">
        <f t="shared" si="1"/>
        <v>0</v>
      </c>
      <c r="O14" s="95">
        <f t="shared" si="2"/>
        <v>0.77</v>
      </c>
      <c r="P14" s="94" t="str">
        <f t="shared" si="3"/>
        <v>gut</v>
      </c>
      <c r="Q14" s="96">
        <f t="shared" si="4"/>
        <v>9</v>
      </c>
    </row>
    <row r="15" spans="1:32" s="112" customFormat="1" ht="18.75" customHeight="1" x14ac:dyDescent="0.2">
      <c r="A15" s="29" t="s">
        <v>18</v>
      </c>
      <c r="B15" s="45">
        <v>113</v>
      </c>
      <c r="C15" s="46" t="s">
        <v>31</v>
      </c>
      <c r="D15" s="46" t="s">
        <v>40</v>
      </c>
      <c r="E15" s="46" t="s">
        <v>141</v>
      </c>
      <c r="F15" s="45" t="s">
        <v>4</v>
      </c>
      <c r="G15" s="43">
        <v>40186</v>
      </c>
      <c r="H15" s="45">
        <v>13</v>
      </c>
      <c r="I15" s="45">
        <v>18</v>
      </c>
      <c r="J15" s="45">
        <v>14</v>
      </c>
      <c r="K15" s="45">
        <v>12</v>
      </c>
      <c r="L15" s="45">
        <v>20</v>
      </c>
      <c r="M15" s="30">
        <f t="shared" si="0"/>
        <v>77</v>
      </c>
      <c r="N15" s="31">
        <f t="shared" si="1"/>
        <v>0</v>
      </c>
      <c r="O15" s="32">
        <f t="shared" si="2"/>
        <v>0.77</v>
      </c>
      <c r="P15" s="31" t="str">
        <f t="shared" si="3"/>
        <v>gut</v>
      </c>
      <c r="Q15" s="33">
        <f t="shared" si="4"/>
        <v>9</v>
      </c>
    </row>
    <row r="16" spans="1:32" s="112" customFormat="1" ht="18.75" customHeight="1" x14ac:dyDescent="0.2">
      <c r="A16" s="88" t="s">
        <v>18</v>
      </c>
      <c r="B16" s="101">
        <v>110</v>
      </c>
      <c r="C16" s="91" t="s">
        <v>31</v>
      </c>
      <c r="D16" s="91" t="s">
        <v>40</v>
      </c>
      <c r="E16" s="91" t="s">
        <v>70</v>
      </c>
      <c r="F16" s="101" t="s">
        <v>4</v>
      </c>
      <c r="G16" s="92">
        <v>41178</v>
      </c>
      <c r="H16" s="101">
        <v>8</v>
      </c>
      <c r="I16" s="101">
        <v>18</v>
      </c>
      <c r="J16" s="101">
        <v>12</v>
      </c>
      <c r="K16" s="101">
        <v>19</v>
      </c>
      <c r="L16" s="101">
        <v>16</v>
      </c>
      <c r="M16" s="93">
        <f t="shared" si="0"/>
        <v>73</v>
      </c>
      <c r="N16" s="94">
        <f t="shared" si="1"/>
        <v>0</v>
      </c>
      <c r="O16" s="95">
        <f t="shared" si="2"/>
        <v>0.73</v>
      </c>
      <c r="P16" s="94" t="str">
        <f t="shared" si="3"/>
        <v>gut</v>
      </c>
      <c r="Q16" s="96">
        <f t="shared" si="4"/>
        <v>11</v>
      </c>
    </row>
    <row r="17" spans="1:17" s="112" customFormat="1" ht="18.75" customHeight="1" x14ac:dyDescent="0.2">
      <c r="A17" s="29" t="s">
        <v>18</v>
      </c>
      <c r="B17" s="45">
        <v>100</v>
      </c>
      <c r="C17" s="46" t="s">
        <v>66</v>
      </c>
      <c r="D17" s="46" t="s">
        <v>67</v>
      </c>
      <c r="E17" s="46" t="s">
        <v>90</v>
      </c>
      <c r="F17" s="45" t="s">
        <v>5</v>
      </c>
      <c r="G17" s="43">
        <v>41053</v>
      </c>
      <c r="H17" s="45">
        <v>8</v>
      </c>
      <c r="I17" s="45">
        <v>18</v>
      </c>
      <c r="J17" s="45">
        <v>14</v>
      </c>
      <c r="K17" s="45">
        <v>17</v>
      </c>
      <c r="L17" s="45">
        <v>15</v>
      </c>
      <c r="M17" s="30">
        <f t="shared" si="0"/>
        <v>72</v>
      </c>
      <c r="N17" s="31">
        <f t="shared" si="1"/>
        <v>0</v>
      </c>
      <c r="O17" s="32">
        <f t="shared" si="2"/>
        <v>0.72</v>
      </c>
      <c r="P17" s="31" t="str">
        <f t="shared" si="3"/>
        <v>gut</v>
      </c>
      <c r="Q17" s="33">
        <f t="shared" si="4"/>
        <v>12</v>
      </c>
    </row>
    <row r="18" spans="1:17" s="112" customFormat="1" ht="18.75" customHeight="1" x14ac:dyDescent="0.2">
      <c r="A18" s="88" t="s">
        <v>18</v>
      </c>
      <c r="B18" s="101">
        <v>131</v>
      </c>
      <c r="C18" s="91" t="s">
        <v>142</v>
      </c>
      <c r="D18" s="91" t="s">
        <v>143</v>
      </c>
      <c r="E18" s="91" t="s">
        <v>144</v>
      </c>
      <c r="F18" s="101" t="s">
        <v>1</v>
      </c>
      <c r="G18" s="92">
        <v>40489</v>
      </c>
      <c r="H18" s="101">
        <v>12</v>
      </c>
      <c r="I18" s="101">
        <v>16</v>
      </c>
      <c r="J18" s="101">
        <v>9</v>
      </c>
      <c r="K18" s="101">
        <v>19</v>
      </c>
      <c r="L18" s="101">
        <v>16</v>
      </c>
      <c r="M18" s="93">
        <f t="shared" si="0"/>
        <v>72</v>
      </c>
      <c r="N18" s="94">
        <f t="shared" si="1"/>
        <v>0</v>
      </c>
      <c r="O18" s="95">
        <f t="shared" si="2"/>
        <v>0.72</v>
      </c>
      <c r="P18" s="94" t="str">
        <f t="shared" si="3"/>
        <v>gut</v>
      </c>
      <c r="Q18" s="96">
        <f t="shared" si="4"/>
        <v>12</v>
      </c>
    </row>
    <row r="19" spans="1:17" s="112" customFormat="1" ht="18.75" customHeight="1" x14ac:dyDescent="0.2">
      <c r="A19" s="29" t="s">
        <v>18</v>
      </c>
      <c r="B19" s="45">
        <v>107</v>
      </c>
      <c r="C19" s="46" t="s">
        <v>30</v>
      </c>
      <c r="D19" s="46" t="s">
        <v>145</v>
      </c>
      <c r="E19" s="46" t="s">
        <v>146</v>
      </c>
      <c r="F19" s="45" t="s">
        <v>4</v>
      </c>
      <c r="G19" s="43">
        <v>41691</v>
      </c>
      <c r="H19" s="45">
        <v>8</v>
      </c>
      <c r="I19" s="45">
        <v>20</v>
      </c>
      <c r="J19" s="45">
        <v>13</v>
      </c>
      <c r="K19" s="45">
        <v>13</v>
      </c>
      <c r="L19" s="45">
        <v>17</v>
      </c>
      <c r="M19" s="30">
        <f t="shared" si="0"/>
        <v>71</v>
      </c>
      <c r="N19" s="31">
        <f t="shared" si="1"/>
        <v>0</v>
      </c>
      <c r="O19" s="32">
        <f t="shared" si="2"/>
        <v>0.71</v>
      </c>
      <c r="P19" s="31" t="str">
        <f t="shared" si="3"/>
        <v>gut</v>
      </c>
      <c r="Q19" s="33">
        <f t="shared" si="4"/>
        <v>14</v>
      </c>
    </row>
    <row r="20" spans="1:17" s="112" customFormat="1" ht="18.75" customHeight="1" x14ac:dyDescent="0.2">
      <c r="A20" s="88" t="s">
        <v>18</v>
      </c>
      <c r="B20" s="101">
        <v>125</v>
      </c>
      <c r="C20" s="91" t="s">
        <v>118</v>
      </c>
      <c r="D20" s="91" t="s">
        <v>147</v>
      </c>
      <c r="E20" s="91" t="s">
        <v>96</v>
      </c>
      <c r="F20" s="101" t="s">
        <v>27</v>
      </c>
      <c r="G20" s="92">
        <v>40713</v>
      </c>
      <c r="H20" s="101">
        <v>12</v>
      </c>
      <c r="I20" s="101">
        <v>16</v>
      </c>
      <c r="J20" s="101">
        <v>14</v>
      </c>
      <c r="K20" s="101">
        <v>14</v>
      </c>
      <c r="L20" s="101">
        <v>14</v>
      </c>
      <c r="M20" s="93">
        <f t="shared" si="0"/>
        <v>70</v>
      </c>
      <c r="N20" s="94">
        <f t="shared" si="1"/>
        <v>0</v>
      </c>
      <c r="O20" s="95">
        <f t="shared" si="2"/>
        <v>0.7</v>
      </c>
      <c r="P20" s="94" t="str">
        <f t="shared" si="3"/>
        <v>gut</v>
      </c>
      <c r="Q20" s="96">
        <f t="shared" si="4"/>
        <v>15</v>
      </c>
    </row>
    <row r="21" spans="1:17" s="112" customFormat="1" ht="18.75" customHeight="1" x14ac:dyDescent="0.2">
      <c r="A21" s="29" t="s">
        <v>18</v>
      </c>
      <c r="B21" s="45">
        <v>111</v>
      </c>
      <c r="C21" s="46" t="s">
        <v>24</v>
      </c>
      <c r="D21" s="46" t="s">
        <v>23</v>
      </c>
      <c r="E21" s="46" t="s">
        <v>25</v>
      </c>
      <c r="F21" s="45" t="s">
        <v>5</v>
      </c>
      <c r="G21" s="43">
        <v>39447</v>
      </c>
      <c r="H21" s="45">
        <v>8</v>
      </c>
      <c r="I21" s="45">
        <v>20</v>
      </c>
      <c r="J21" s="45">
        <v>9</v>
      </c>
      <c r="K21" s="45">
        <v>14</v>
      </c>
      <c r="L21" s="45">
        <v>16</v>
      </c>
      <c r="M21" s="30">
        <f t="shared" ref="M21:M31" si="5">SUM(H21:L21)</f>
        <v>67</v>
      </c>
      <c r="N21" s="31">
        <f t="shared" ref="N21:N31" si="6">COUNTIF(H21:L21,0)</f>
        <v>0</v>
      </c>
      <c r="O21" s="32">
        <f t="shared" ref="O21:O31" si="7">ROUND(IF(ISNUMBER(H21),M21/(COUNTA(H21:L21)*20),""),2)</f>
        <v>0.67</v>
      </c>
      <c r="P21" s="31" t="str">
        <f t="shared" ref="P21:P31" si="8">IF(ISNUMBER(H21),IF(N21&gt;0,"n.B",IF(O21&lt;51%,"n.B.",IF(O21&lt;65%,"bestanden",IF(O21&lt;81%,"gut",IF(O21&lt;91%,"sehr gut","vorzüglich"))))),"")</f>
        <v>gut</v>
      </c>
      <c r="Q21" s="33">
        <f t="shared" si="4"/>
        <v>16</v>
      </c>
    </row>
    <row r="22" spans="1:17" s="112" customFormat="1" ht="18.75" customHeight="1" x14ac:dyDescent="0.2">
      <c r="A22" s="88" t="s">
        <v>18</v>
      </c>
      <c r="B22" s="101">
        <v>115</v>
      </c>
      <c r="C22" s="91" t="s">
        <v>148</v>
      </c>
      <c r="D22" s="91" t="s">
        <v>149</v>
      </c>
      <c r="E22" s="91" t="s">
        <v>150</v>
      </c>
      <c r="F22" s="101" t="s">
        <v>4</v>
      </c>
      <c r="G22" s="92">
        <v>41627</v>
      </c>
      <c r="H22" s="101">
        <v>5</v>
      </c>
      <c r="I22" s="101">
        <v>17</v>
      </c>
      <c r="J22" s="101">
        <v>14</v>
      </c>
      <c r="K22" s="101">
        <v>9</v>
      </c>
      <c r="L22" s="101">
        <v>17</v>
      </c>
      <c r="M22" s="93">
        <f t="shared" si="5"/>
        <v>62</v>
      </c>
      <c r="N22" s="94">
        <f t="shared" si="6"/>
        <v>0</v>
      </c>
      <c r="O22" s="95">
        <f t="shared" si="7"/>
        <v>0.62</v>
      </c>
      <c r="P22" s="94" t="str">
        <f t="shared" si="8"/>
        <v>bestanden</v>
      </c>
      <c r="Q22" s="96">
        <f t="shared" si="4"/>
        <v>17</v>
      </c>
    </row>
    <row r="23" spans="1:17" s="112" customFormat="1" ht="18.75" customHeight="1" x14ac:dyDescent="0.2">
      <c r="A23" s="29" t="s">
        <v>18</v>
      </c>
      <c r="B23" s="45">
        <v>120</v>
      </c>
      <c r="C23" s="46" t="s">
        <v>64</v>
      </c>
      <c r="D23" s="46" t="s">
        <v>74</v>
      </c>
      <c r="E23" s="46" t="s">
        <v>151</v>
      </c>
      <c r="F23" s="45" t="s">
        <v>77</v>
      </c>
      <c r="G23" s="43">
        <v>40020</v>
      </c>
      <c r="H23" s="45">
        <v>13</v>
      </c>
      <c r="I23" s="45">
        <v>12</v>
      </c>
      <c r="J23" s="45">
        <v>7</v>
      </c>
      <c r="K23" s="45">
        <v>14</v>
      </c>
      <c r="L23" s="45">
        <v>14</v>
      </c>
      <c r="M23" s="30">
        <f t="shared" si="5"/>
        <v>60</v>
      </c>
      <c r="N23" s="31">
        <f t="shared" si="6"/>
        <v>0</v>
      </c>
      <c r="O23" s="32">
        <f t="shared" si="7"/>
        <v>0.6</v>
      </c>
      <c r="P23" s="31" t="str">
        <f t="shared" si="8"/>
        <v>bestanden</v>
      </c>
      <c r="Q23" s="33">
        <f t="shared" si="4"/>
        <v>18</v>
      </c>
    </row>
    <row r="24" spans="1:17" s="112" customFormat="1" ht="18.75" customHeight="1" x14ac:dyDescent="0.2">
      <c r="A24" s="102" t="s">
        <v>18</v>
      </c>
      <c r="B24" s="105">
        <v>118</v>
      </c>
      <c r="C24" s="124" t="s">
        <v>106</v>
      </c>
      <c r="D24" s="124" t="s">
        <v>115</v>
      </c>
      <c r="E24" s="124" t="s">
        <v>152</v>
      </c>
      <c r="F24" s="105" t="s">
        <v>2</v>
      </c>
      <c r="G24" s="106">
        <v>41565</v>
      </c>
      <c r="H24" s="105">
        <v>11</v>
      </c>
      <c r="I24" s="105">
        <v>20</v>
      </c>
      <c r="J24" s="105">
        <v>0</v>
      </c>
      <c r="K24" s="105">
        <v>20</v>
      </c>
      <c r="L24" s="105">
        <v>20</v>
      </c>
      <c r="M24" s="107">
        <f t="shared" si="5"/>
        <v>71</v>
      </c>
      <c r="N24" s="108">
        <f t="shared" si="6"/>
        <v>1</v>
      </c>
      <c r="O24" s="109">
        <f t="shared" si="7"/>
        <v>0.71</v>
      </c>
      <c r="P24" s="108" t="str">
        <f t="shared" si="8"/>
        <v>n.B</v>
      </c>
      <c r="Q24" s="110" t="str">
        <f t="shared" ref="Q9:Q26" si="9">IF(ISNUMBER(H24),IF(N24&gt;0,"",RANK(M24,$M$6:$M$26)),"")</f>
        <v/>
      </c>
    </row>
    <row r="25" spans="1:17" s="112" customFormat="1" ht="18.75" customHeight="1" x14ac:dyDescent="0.2">
      <c r="A25" s="102" t="s">
        <v>18</v>
      </c>
      <c r="B25" s="105">
        <v>119</v>
      </c>
      <c r="C25" s="124" t="s">
        <v>153</v>
      </c>
      <c r="D25" s="124" t="s">
        <v>154</v>
      </c>
      <c r="E25" s="124" t="s">
        <v>155</v>
      </c>
      <c r="F25" s="105" t="s">
        <v>2</v>
      </c>
      <c r="G25" s="145">
        <v>41804</v>
      </c>
      <c r="H25" s="105">
        <v>16</v>
      </c>
      <c r="I25" s="105">
        <v>18</v>
      </c>
      <c r="J25" s="105">
        <v>0</v>
      </c>
      <c r="K25" s="105">
        <v>19</v>
      </c>
      <c r="L25" s="105">
        <v>17</v>
      </c>
      <c r="M25" s="107">
        <f t="shared" si="5"/>
        <v>70</v>
      </c>
      <c r="N25" s="108">
        <f t="shared" si="6"/>
        <v>1</v>
      </c>
      <c r="O25" s="109">
        <f t="shared" si="7"/>
        <v>0.7</v>
      </c>
      <c r="P25" s="108" t="str">
        <f t="shared" si="8"/>
        <v>n.B</v>
      </c>
      <c r="Q25" s="110" t="str">
        <f t="shared" si="9"/>
        <v/>
      </c>
    </row>
    <row r="26" spans="1:17" s="112" customFormat="1" ht="18.75" customHeight="1" x14ac:dyDescent="0.2">
      <c r="A26" s="102" t="s">
        <v>18</v>
      </c>
      <c r="B26" s="105">
        <v>105</v>
      </c>
      <c r="C26" s="124" t="s">
        <v>22</v>
      </c>
      <c r="D26" s="124" t="s">
        <v>156</v>
      </c>
      <c r="E26" s="124" t="s">
        <v>157</v>
      </c>
      <c r="F26" s="105" t="s">
        <v>1</v>
      </c>
      <c r="G26" s="145">
        <v>41035</v>
      </c>
      <c r="H26" s="144">
        <v>0</v>
      </c>
      <c r="I26" s="144">
        <v>20</v>
      </c>
      <c r="J26" s="144">
        <v>18</v>
      </c>
      <c r="K26" s="144">
        <v>11</v>
      </c>
      <c r="L26" s="144">
        <v>20</v>
      </c>
      <c r="M26" s="107">
        <f t="shared" si="5"/>
        <v>69</v>
      </c>
      <c r="N26" s="108">
        <f t="shared" si="6"/>
        <v>1</v>
      </c>
      <c r="O26" s="109">
        <f t="shared" si="7"/>
        <v>0.69</v>
      </c>
      <c r="P26" s="108" t="str">
        <f t="shared" si="8"/>
        <v>n.B</v>
      </c>
      <c r="Q26" s="110" t="str">
        <f t="shared" si="9"/>
        <v/>
      </c>
    </row>
    <row r="27" spans="1:17" s="112" customFormat="1" ht="18.75" customHeight="1" x14ac:dyDescent="0.2">
      <c r="A27" s="102" t="s">
        <v>18</v>
      </c>
      <c r="B27" s="144">
        <v>121</v>
      </c>
      <c r="C27" s="114" t="s">
        <v>117</v>
      </c>
      <c r="D27" s="114" t="s">
        <v>124</v>
      </c>
      <c r="E27" s="114" t="s">
        <v>95</v>
      </c>
      <c r="F27" s="58" t="s">
        <v>27</v>
      </c>
      <c r="G27" s="106">
        <v>40988</v>
      </c>
      <c r="H27" s="144">
        <v>0</v>
      </c>
      <c r="I27" s="144">
        <v>18</v>
      </c>
      <c r="J27" s="144">
        <v>8</v>
      </c>
      <c r="K27" s="144">
        <v>19</v>
      </c>
      <c r="L27" s="144">
        <v>16</v>
      </c>
      <c r="M27" s="107">
        <f>SUM(H27:L27)</f>
        <v>61</v>
      </c>
      <c r="N27" s="108">
        <f>COUNTIF(H27:L27,0)</f>
        <v>1</v>
      </c>
      <c r="O27" s="109">
        <f>ROUND(IF(ISNUMBER(H27),M27/(COUNTA(H27:L27)*20),""),2)</f>
        <v>0.61</v>
      </c>
      <c r="P27" s="108" t="str">
        <f>IF(ISNUMBER(H27),IF(N27&gt;0,"n.B",IF(O27&lt;51%,"n.B.",IF(O27&lt;65%,"bestanden",IF(O27&lt;81%,"gut",IF(O27&lt;91%,"sehr gut","vorzüglich"))))),"")</f>
        <v>n.B</v>
      </c>
      <c r="Q27" s="110" t="str">
        <f>IF(ISNUMBER(H27),IF(N27&gt;0,"",RANK(M27,$M$6:$M$31)),"")</f>
        <v/>
      </c>
    </row>
    <row r="28" spans="1:17" s="112" customFormat="1" ht="18.75" customHeight="1" x14ac:dyDescent="0.2">
      <c r="A28" s="102" t="s">
        <v>18</v>
      </c>
      <c r="B28" s="144">
        <v>124</v>
      </c>
      <c r="C28" s="114" t="s">
        <v>158</v>
      </c>
      <c r="D28" s="114" t="s">
        <v>159</v>
      </c>
      <c r="E28" s="114" t="s">
        <v>160</v>
      </c>
      <c r="F28" s="58" t="s">
        <v>5</v>
      </c>
      <c r="G28" s="106">
        <v>41048</v>
      </c>
      <c r="H28" s="144">
        <v>0</v>
      </c>
      <c r="I28" s="144">
        <v>16</v>
      </c>
      <c r="J28" s="144">
        <v>15</v>
      </c>
      <c r="K28" s="144">
        <v>13</v>
      </c>
      <c r="L28" s="144">
        <v>16</v>
      </c>
      <c r="M28" s="107">
        <f t="shared" si="5"/>
        <v>60</v>
      </c>
      <c r="N28" s="108">
        <f t="shared" si="6"/>
        <v>1</v>
      </c>
      <c r="O28" s="109">
        <f t="shared" si="7"/>
        <v>0.6</v>
      </c>
      <c r="P28" s="108" t="str">
        <f t="shared" si="8"/>
        <v>n.B</v>
      </c>
      <c r="Q28" s="110" t="str">
        <f>IF(ISNUMBER(H28),IF(N28&gt;0,"",RANK(M28,$M$6:$M$31)),"")</f>
        <v/>
      </c>
    </row>
    <row r="29" spans="1:17" s="112" customFormat="1" ht="18.75" customHeight="1" x14ac:dyDescent="0.2">
      <c r="A29" s="102" t="s">
        <v>18</v>
      </c>
      <c r="B29" s="144">
        <v>102</v>
      </c>
      <c r="C29" s="114" t="s">
        <v>161</v>
      </c>
      <c r="D29" s="114" t="s">
        <v>162</v>
      </c>
      <c r="E29" s="114" t="s">
        <v>163</v>
      </c>
      <c r="F29" s="58" t="s">
        <v>4</v>
      </c>
      <c r="G29" s="106">
        <v>40597</v>
      </c>
      <c r="H29" s="144">
        <v>0</v>
      </c>
      <c r="I29" s="144">
        <v>17</v>
      </c>
      <c r="J29" s="144">
        <v>12</v>
      </c>
      <c r="K29" s="144">
        <v>13</v>
      </c>
      <c r="L29" s="144">
        <v>12</v>
      </c>
      <c r="M29" s="107">
        <f>SUM(H29:L29)</f>
        <v>54</v>
      </c>
      <c r="N29" s="108">
        <f>COUNTIF(H29:L29,0)</f>
        <v>1</v>
      </c>
      <c r="O29" s="109">
        <f>ROUND(IF(ISNUMBER(H29),M29/(COUNTA(H29:L29)*20),""),2)</f>
        <v>0.54</v>
      </c>
      <c r="P29" s="108" t="str">
        <f>IF(ISNUMBER(H29),IF(N29&gt;0,"n.B",IF(O29&lt;51%,"n.B.",IF(O29&lt;65%,"bestanden",IF(O29&lt;81%,"gut",IF(O29&lt;91%,"sehr gut","vorzüglich"))))),"")</f>
        <v>n.B</v>
      </c>
      <c r="Q29" s="110" t="str">
        <f>IF(ISNUMBER(H29),IF(N29&gt;0,"",RANK(M29,$M$6:$M$31)),"")</f>
        <v/>
      </c>
    </row>
    <row r="30" spans="1:17" s="112" customFormat="1" ht="18.75" customHeight="1" x14ac:dyDescent="0.2">
      <c r="A30" s="102" t="s">
        <v>18</v>
      </c>
      <c r="B30" s="144">
        <v>106</v>
      </c>
      <c r="C30" s="114" t="s">
        <v>164</v>
      </c>
      <c r="D30" s="114" t="s">
        <v>165</v>
      </c>
      <c r="E30" s="114" t="s">
        <v>166</v>
      </c>
      <c r="F30" s="58" t="s">
        <v>27</v>
      </c>
      <c r="G30" s="106">
        <v>39951</v>
      </c>
      <c r="H30" s="144">
        <v>6</v>
      </c>
      <c r="I30" s="144">
        <v>19</v>
      </c>
      <c r="J30" s="144">
        <v>12</v>
      </c>
      <c r="K30" s="144">
        <v>0</v>
      </c>
      <c r="L30" s="144">
        <v>17</v>
      </c>
      <c r="M30" s="107">
        <f t="shared" si="5"/>
        <v>54</v>
      </c>
      <c r="N30" s="108">
        <f t="shared" si="6"/>
        <v>1</v>
      </c>
      <c r="O30" s="109">
        <f t="shared" si="7"/>
        <v>0.54</v>
      </c>
      <c r="P30" s="108" t="str">
        <f t="shared" si="8"/>
        <v>n.B</v>
      </c>
      <c r="Q30" s="110" t="str">
        <f>IF(ISNUMBER(H30),IF(N30&gt;0,"",RANK(M30,$M$6:$M$31)),"")</f>
        <v/>
      </c>
    </row>
    <row r="31" spans="1:17" s="112" customFormat="1" ht="18.75" customHeight="1" x14ac:dyDescent="0.2">
      <c r="A31" s="102" t="s">
        <v>18</v>
      </c>
      <c r="B31" s="144">
        <v>128</v>
      </c>
      <c r="C31" s="114" t="s">
        <v>167</v>
      </c>
      <c r="D31" s="114" t="s">
        <v>168</v>
      </c>
      <c r="E31" s="114" t="s">
        <v>169</v>
      </c>
      <c r="F31" s="58" t="s">
        <v>19</v>
      </c>
      <c r="G31" s="106">
        <v>40078</v>
      </c>
      <c r="H31" s="144">
        <v>11</v>
      </c>
      <c r="I31" s="144">
        <v>18</v>
      </c>
      <c r="J31" s="144">
        <v>0</v>
      </c>
      <c r="K31" s="144">
        <v>11</v>
      </c>
      <c r="L31" s="144">
        <v>12</v>
      </c>
      <c r="M31" s="107">
        <f t="shared" si="5"/>
        <v>52</v>
      </c>
      <c r="N31" s="108">
        <f t="shared" si="6"/>
        <v>1</v>
      </c>
      <c r="O31" s="109">
        <f t="shared" si="7"/>
        <v>0.52</v>
      </c>
      <c r="P31" s="108" t="str">
        <f t="shared" si="8"/>
        <v>n.B</v>
      </c>
      <c r="Q31" s="110" t="str">
        <f>IF(ISNUMBER(H31),IF(N31&gt;0,"",RANK(M31,$M$6:$M$31)),"")</f>
        <v/>
      </c>
    </row>
    <row r="32" spans="1:17" s="112" customFormat="1" ht="18.75" customHeight="1" x14ac:dyDescent="0.2">
      <c r="A32" s="35" t="s">
        <v>18</v>
      </c>
      <c r="B32" s="36">
        <v>129</v>
      </c>
      <c r="C32" s="113" t="s">
        <v>65</v>
      </c>
      <c r="D32" s="114" t="s">
        <v>121</v>
      </c>
      <c r="E32" s="115" t="s">
        <v>92</v>
      </c>
      <c r="F32" s="58" t="s">
        <v>4</v>
      </c>
      <c r="G32" s="44">
        <v>41755</v>
      </c>
      <c r="H32" s="36">
        <v>0</v>
      </c>
      <c r="I32" s="36">
        <v>16</v>
      </c>
      <c r="J32" s="36">
        <v>0</v>
      </c>
      <c r="K32" s="36">
        <v>14</v>
      </c>
      <c r="L32" s="36">
        <v>17</v>
      </c>
      <c r="M32" s="37">
        <f t="shared" ref="M32:M37" si="10">SUM(H32:L32)</f>
        <v>47</v>
      </c>
      <c r="N32" s="38">
        <f t="shared" ref="N32:N37" si="11">COUNTIF(H32:L32,0)</f>
        <v>2</v>
      </c>
      <c r="O32" s="39">
        <f t="shared" ref="O32:O34" si="12">ROUND(IF(ISNUMBER(H32),M32/(COUNTA(H32:L32)*20),""),2)</f>
        <v>0.47</v>
      </c>
      <c r="P32" s="38" t="str">
        <f t="shared" ref="P32:P34" si="13">IF(ISNUMBER(H32),IF(N32&gt;0,"n.B",IF(O32&lt;51%,"n.B.",IF(O32&lt;65%,"bestanden",IF(O32&lt;81%,"gut",IF(O32&lt;91%,"sehr gut","vorzüglich"))))),"")</f>
        <v>n.B</v>
      </c>
      <c r="Q32" s="40"/>
    </row>
    <row r="33" spans="1:17" s="112" customFormat="1" ht="18.75" customHeight="1" x14ac:dyDescent="0.2">
      <c r="A33" s="35" t="s">
        <v>18</v>
      </c>
      <c r="B33" s="36">
        <v>109</v>
      </c>
      <c r="C33" s="113" t="s">
        <v>71</v>
      </c>
      <c r="D33" s="113" t="s">
        <v>170</v>
      </c>
      <c r="E33" s="115" t="s">
        <v>171</v>
      </c>
      <c r="F33" s="58" t="s">
        <v>1</v>
      </c>
      <c r="G33" s="44">
        <v>40056</v>
      </c>
      <c r="H33" s="36" t="s">
        <v>182</v>
      </c>
      <c r="I33" s="36">
        <v>12</v>
      </c>
      <c r="J33" s="36">
        <v>0</v>
      </c>
      <c r="K33" s="36">
        <v>13</v>
      </c>
      <c r="L33" s="36">
        <v>0</v>
      </c>
      <c r="M33" s="37">
        <f t="shared" si="10"/>
        <v>25</v>
      </c>
      <c r="N33" s="38">
        <f t="shared" si="11"/>
        <v>2</v>
      </c>
      <c r="O33" s="39">
        <f>ROUND(IF(ISTEXT(H33),M33/(COUNTA(H33:L33)*20),""),2)</f>
        <v>0.25</v>
      </c>
      <c r="P33" s="38" t="s">
        <v>181</v>
      </c>
      <c r="Q33" s="40"/>
    </row>
    <row r="34" spans="1:17" s="112" customFormat="1" ht="18.75" customHeight="1" x14ac:dyDescent="0.2">
      <c r="A34" s="35" t="s">
        <v>18</v>
      </c>
      <c r="B34" s="36">
        <v>112</v>
      </c>
      <c r="C34" s="113" t="s">
        <v>59</v>
      </c>
      <c r="D34" s="113" t="s">
        <v>75</v>
      </c>
      <c r="E34" s="115" t="s">
        <v>76</v>
      </c>
      <c r="F34" s="58" t="s">
        <v>5</v>
      </c>
      <c r="G34" s="44">
        <v>40318</v>
      </c>
      <c r="H34" s="36">
        <v>0</v>
      </c>
      <c r="I34" s="36">
        <v>11</v>
      </c>
      <c r="J34" s="36">
        <v>0</v>
      </c>
      <c r="K34" s="36">
        <v>0</v>
      </c>
      <c r="L34" s="36">
        <v>10</v>
      </c>
      <c r="M34" s="37">
        <f t="shared" si="10"/>
        <v>21</v>
      </c>
      <c r="N34" s="38">
        <f t="shared" si="11"/>
        <v>3</v>
      </c>
      <c r="O34" s="39">
        <f t="shared" si="12"/>
        <v>0.21</v>
      </c>
      <c r="P34" s="38" t="str">
        <f t="shared" si="13"/>
        <v>n.B</v>
      </c>
      <c r="Q34" s="40"/>
    </row>
    <row r="35" spans="1:17" s="112" customFormat="1" ht="18.75" customHeight="1" x14ac:dyDescent="0.2">
      <c r="A35" s="35" t="s">
        <v>18</v>
      </c>
      <c r="B35" s="36">
        <v>123</v>
      </c>
      <c r="C35" s="113" t="s">
        <v>172</v>
      </c>
      <c r="D35" s="113" t="s">
        <v>173</v>
      </c>
      <c r="E35" s="115" t="s">
        <v>174</v>
      </c>
      <c r="F35" s="58" t="s">
        <v>5</v>
      </c>
      <c r="G35" s="44">
        <v>40069</v>
      </c>
      <c r="H35" s="36" t="s">
        <v>182</v>
      </c>
      <c r="I35" s="36"/>
      <c r="J35" s="36">
        <v>0</v>
      </c>
      <c r="K35" s="36">
        <v>15</v>
      </c>
      <c r="L35" s="36"/>
      <c r="M35" s="37">
        <f t="shared" si="10"/>
        <v>15</v>
      </c>
      <c r="N35" s="38">
        <f t="shared" si="11"/>
        <v>1</v>
      </c>
      <c r="O35" s="39">
        <f t="shared" ref="O35:O37" si="14">ROUND(IF(ISTEXT(H35),M35/(COUNTA(H35:L35)*20),""),2)</f>
        <v>0.25</v>
      </c>
      <c r="P35" s="38" t="s">
        <v>181</v>
      </c>
      <c r="Q35" s="40"/>
    </row>
    <row r="36" spans="1:17" s="112" customFormat="1" ht="18.75" customHeight="1" x14ac:dyDescent="0.2">
      <c r="A36" s="35" t="s">
        <v>18</v>
      </c>
      <c r="B36" s="36">
        <v>130</v>
      </c>
      <c r="C36" s="113" t="s">
        <v>175</v>
      </c>
      <c r="D36" s="113" t="s">
        <v>176</v>
      </c>
      <c r="E36" s="115" t="s">
        <v>177</v>
      </c>
      <c r="F36" s="58" t="s">
        <v>5</v>
      </c>
      <c r="G36" s="44">
        <v>40433</v>
      </c>
      <c r="H36" s="36" t="s">
        <v>182</v>
      </c>
      <c r="I36" s="36"/>
      <c r="J36" s="36"/>
      <c r="K36" s="36">
        <v>10</v>
      </c>
      <c r="L36" s="36"/>
      <c r="M36" s="37">
        <f t="shared" si="10"/>
        <v>10</v>
      </c>
      <c r="N36" s="38">
        <f t="shared" si="11"/>
        <v>0</v>
      </c>
      <c r="O36" s="39">
        <f t="shared" si="14"/>
        <v>0.25</v>
      </c>
      <c r="P36" s="38" t="s">
        <v>181</v>
      </c>
      <c r="Q36" s="40"/>
    </row>
    <row r="37" spans="1:17" s="112" customFormat="1" ht="18.75" customHeight="1" thickBot="1" x14ac:dyDescent="0.25">
      <c r="A37" s="52" t="s">
        <v>18</v>
      </c>
      <c r="B37" s="53">
        <v>117</v>
      </c>
      <c r="C37" s="116" t="s">
        <v>178</v>
      </c>
      <c r="D37" s="116" t="s">
        <v>179</v>
      </c>
      <c r="E37" s="142" t="s">
        <v>180</v>
      </c>
      <c r="F37" s="143" t="s">
        <v>2</v>
      </c>
      <c r="G37" s="59">
        <v>40860</v>
      </c>
      <c r="H37" s="53" t="s">
        <v>182</v>
      </c>
      <c r="I37" s="53"/>
      <c r="J37" s="53">
        <v>0</v>
      </c>
      <c r="K37" s="53">
        <v>8</v>
      </c>
      <c r="L37" s="53"/>
      <c r="M37" s="54">
        <f t="shared" si="10"/>
        <v>8</v>
      </c>
      <c r="N37" s="55">
        <f t="shared" si="11"/>
        <v>1</v>
      </c>
      <c r="O37" s="56">
        <f t="shared" si="14"/>
        <v>0.13</v>
      </c>
      <c r="P37" s="55" t="s">
        <v>181</v>
      </c>
      <c r="Q37" s="57"/>
    </row>
    <row r="38" spans="1:17" ht="19.5" customHeight="1" x14ac:dyDescent="0.2">
      <c r="A38" s="51" t="s">
        <v>131</v>
      </c>
    </row>
  </sheetData>
  <autoFilter ref="A5:Q38">
    <filterColumn colId="0" showButton="0"/>
    <filterColumn colId="2" showButton="0"/>
  </autoFilter>
  <mergeCells count="4">
    <mergeCell ref="A5:B5"/>
    <mergeCell ref="C5:D5"/>
    <mergeCell ref="H4:Q4"/>
    <mergeCell ref="A4:E4"/>
  </mergeCells>
  <phoneticPr fontId="3" type="noConversion"/>
  <printOptions horizontalCentered="1"/>
  <pageMargins left="0.23622047244094491" right="0.23622047244094491" top="0.94488188976377963" bottom="0.15748031496062992" header="0.70866141732283472" footer="0"/>
  <pageSetup paperSize="9" scale="60" orientation="landscape" r:id="rId1"/>
  <headerFooter alignWithMargins="0">
    <oddHeader>&amp;C&amp;"Arial,Fett Kursiv"&amp;14&amp;A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Anfängerklasse</vt:lpstr>
      <vt:lpstr>Fortgeschrittenenklasse</vt:lpstr>
      <vt:lpstr>Offene Klasse</vt:lpstr>
      <vt:lpstr>Anfängerklasse!Druckbereich</vt:lpstr>
      <vt:lpstr>Fortgeschrittenenklasse!Druckbereich</vt:lpstr>
      <vt:lpstr>'Offene Klasse'!Druckbereich</vt:lpstr>
      <vt:lpstr>Anfängerklasse!Drucktitel</vt:lpstr>
      <vt:lpstr>Fortgeschrittenenklasse!Drucktitel</vt:lpstr>
      <vt:lpstr>'Offene Klasse'!Drucktitel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</dc:creator>
  <cp:lastModifiedBy>Wolfgang</cp:lastModifiedBy>
  <cp:lastPrinted>2017-07-18T17:52:39Z</cp:lastPrinted>
  <dcterms:created xsi:type="dcterms:W3CDTF">2014-05-29T10:26:21Z</dcterms:created>
  <dcterms:modified xsi:type="dcterms:W3CDTF">2017-07-18T17:53:38Z</dcterms:modified>
</cp:coreProperties>
</file>